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amumr.TTE\Desktop\набор 2026\"/>
    </mc:Choice>
  </mc:AlternateContent>
  <bookViews>
    <workbookView xWindow="0" yWindow="0" windowWidth="28800" windowHeight="12030" activeTab="2"/>
  </bookViews>
  <sheets>
    <sheet name="для ОПОП" sheetId="12" r:id="rId1"/>
    <sheet name="от кластера" sheetId="11" r:id="rId2"/>
    <sheet name="УП для ОПОП" sheetId="15" r:id="rId3"/>
    <sheet name="Лист1" sheetId="16" r:id="rId4"/>
    <sheet name="график учебного процесса" sheetId="13" r:id="rId5"/>
    <sheet name="календ.график" sheetId="14" r:id="rId6"/>
  </sheets>
  <definedNames>
    <definedName name="а10" localSheetId="5">#REF!</definedName>
    <definedName name="а10" localSheetId="2">#REF!</definedName>
    <definedName name="а10">#REF!</definedName>
    <definedName name="_xlnm.Print_Area" localSheetId="5">календ.график!$A$1:$AW$90</definedName>
    <definedName name="_xlnm.Print_Area" localSheetId="2">'УП для ОПОП'!$A$1:$AB$237</definedName>
    <definedName name="Учебный_план_специальностей__Разр__2203_Таблица" localSheetId="5">#REF!</definedName>
    <definedName name="Учебный_план_специальностей__Разр__2203_Таблица" localSheetId="2">#REF!</definedName>
    <definedName name="Учебный_план_специальностей__Разр__2203_Таблица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0" i="16" l="1"/>
  <c r="X11" i="16"/>
  <c r="X12" i="16"/>
  <c r="X13" i="16"/>
  <c r="X14" i="16"/>
  <c r="X15" i="16"/>
  <c r="X16" i="16"/>
  <c r="X17" i="16"/>
  <c r="X18" i="16"/>
  <c r="X19" i="16"/>
  <c r="X20" i="16"/>
  <c r="X21" i="16"/>
  <c r="X22" i="16"/>
  <c r="X23" i="16"/>
  <c r="X24" i="16"/>
  <c r="X25" i="16"/>
  <c r="X26" i="16"/>
  <c r="X27" i="16"/>
  <c r="X28" i="16"/>
  <c r="X29" i="16"/>
  <c r="X9" i="16"/>
  <c r="F40" i="16"/>
  <c r="F39" i="16"/>
  <c r="F38" i="16"/>
  <c r="Q33" i="16"/>
  <c r="M33" i="16"/>
  <c r="Q32" i="16"/>
  <c r="M32" i="16"/>
  <c r="G28" i="16"/>
  <c r="H28" i="16" s="1"/>
  <c r="G27" i="16"/>
  <c r="H27" i="16" s="1"/>
  <c r="G25" i="16"/>
  <c r="H25" i="16" s="1"/>
  <c r="G24" i="16"/>
  <c r="H24" i="16" s="1"/>
  <c r="G23" i="16"/>
  <c r="H23" i="16" s="1"/>
  <c r="G22" i="16"/>
  <c r="H22" i="16" s="1"/>
  <c r="G21" i="16"/>
  <c r="H21" i="16" s="1"/>
  <c r="G20" i="16"/>
  <c r="H20" i="16" s="1"/>
  <c r="H19" i="16"/>
  <c r="H18" i="16"/>
  <c r="H17" i="16"/>
  <c r="H16" i="16"/>
  <c r="H15" i="16"/>
  <c r="H14" i="16"/>
  <c r="H13" i="16"/>
  <c r="H12" i="16"/>
  <c r="H11" i="16"/>
  <c r="H10" i="16"/>
  <c r="H9" i="16"/>
  <c r="T8" i="16"/>
  <c r="S8" i="16"/>
  <c r="R8" i="16"/>
  <c r="Q8" i="16"/>
  <c r="P8" i="16"/>
  <c r="O8" i="16"/>
  <c r="N8" i="16"/>
  <c r="M8" i="16"/>
  <c r="L8" i="16"/>
  <c r="K8" i="16"/>
  <c r="J8" i="16"/>
  <c r="I8" i="16"/>
  <c r="G8" i="16"/>
  <c r="F8" i="16"/>
  <c r="E8" i="16"/>
  <c r="H8" i="16" l="1"/>
  <c r="P31" i="16"/>
  <c r="P36" i="16" s="1"/>
  <c r="F32" i="16"/>
  <c r="O31" i="16"/>
  <c r="O35" i="16" s="1"/>
  <c r="Q31" i="16"/>
  <c r="R31" i="16"/>
  <c r="R34" i="16" s="1"/>
  <c r="F33" i="16"/>
  <c r="S31" i="16"/>
  <c r="S35" i="16" s="1"/>
  <c r="N31" i="16"/>
  <c r="N34" i="16" s="1"/>
  <c r="T31" i="16"/>
  <c r="T36" i="16" s="1"/>
  <c r="M31" i="16"/>
  <c r="Y60" i="15"/>
  <c r="U60" i="15"/>
  <c r="Q60" i="15"/>
  <c r="M60" i="15"/>
  <c r="Y59" i="15"/>
  <c r="U59" i="15"/>
  <c r="Q59" i="15"/>
  <c r="M59" i="15"/>
  <c r="L36" i="15"/>
  <c r="K36" i="15"/>
  <c r="I36" i="15"/>
  <c r="F36" i="15"/>
  <c r="I23" i="15"/>
  <c r="G53" i="15"/>
  <c r="H53" i="15" s="1"/>
  <c r="E52" i="15"/>
  <c r="AC49" i="15"/>
  <c r="AC50" i="15"/>
  <c r="AC51" i="15"/>
  <c r="E47" i="15"/>
  <c r="G49" i="15"/>
  <c r="H49" i="15" s="1"/>
  <c r="G48" i="15"/>
  <c r="H48" i="15" s="1"/>
  <c r="AC37" i="15"/>
  <c r="AC38" i="15"/>
  <c r="AC44" i="15"/>
  <c r="G44" i="15"/>
  <c r="H44" i="15" s="1"/>
  <c r="E42" i="15"/>
  <c r="G38" i="15"/>
  <c r="H38" i="15" s="1"/>
  <c r="E37" i="15"/>
  <c r="H31" i="15"/>
  <c r="G34" i="15"/>
  <c r="H34" i="15" s="1"/>
  <c r="G29" i="15"/>
  <c r="H29" i="15" s="1"/>
  <c r="G28" i="15"/>
  <c r="H28" i="15" s="1"/>
  <c r="G27" i="15"/>
  <c r="H27" i="15" s="1"/>
  <c r="G26" i="15"/>
  <c r="H26" i="15" s="1"/>
  <c r="G25" i="15"/>
  <c r="G24" i="15"/>
  <c r="H24" i="15" s="1"/>
  <c r="F67" i="15"/>
  <c r="F66" i="15"/>
  <c r="F65" i="15"/>
  <c r="AF55" i="15"/>
  <c r="AE55" i="15"/>
  <c r="AD55" i="15"/>
  <c r="AC55" i="15"/>
  <c r="AG54" i="15"/>
  <c r="AF54" i="15"/>
  <c r="AE54" i="15"/>
  <c r="AD54" i="15"/>
  <c r="AC54" i="15"/>
  <c r="AG48" i="15"/>
  <c r="AF48" i="15"/>
  <c r="AE48" i="15"/>
  <c r="AD48" i="15"/>
  <c r="AC48" i="15"/>
  <c r="AG47" i="15"/>
  <c r="AC47" i="15"/>
  <c r="AG46" i="15"/>
  <c r="AF46" i="15"/>
  <c r="AE46" i="15"/>
  <c r="AD46" i="15"/>
  <c r="AC46" i="15"/>
  <c r="AG45" i="15"/>
  <c r="AF45" i="15"/>
  <c r="AE45" i="15"/>
  <c r="AD45" i="15"/>
  <c r="AC45" i="15"/>
  <c r="AG43" i="15"/>
  <c r="AF43" i="15"/>
  <c r="AE43" i="15"/>
  <c r="AD43" i="15"/>
  <c r="AC43" i="15"/>
  <c r="G43" i="15"/>
  <c r="H43" i="15" s="1"/>
  <c r="AG42" i="15"/>
  <c r="AC42" i="15"/>
  <c r="AG41" i="15"/>
  <c r="AF41" i="15"/>
  <c r="AE41" i="15"/>
  <c r="AD41" i="15"/>
  <c r="AC41" i="15"/>
  <c r="AG40" i="15"/>
  <c r="AF40" i="15"/>
  <c r="AE40" i="15"/>
  <c r="AD40" i="15"/>
  <c r="AC40" i="15"/>
  <c r="AG39" i="15"/>
  <c r="AF39" i="15"/>
  <c r="AE39" i="15"/>
  <c r="AD39" i="15"/>
  <c r="AC39" i="15"/>
  <c r="G39" i="15"/>
  <c r="H39" i="15" s="1"/>
  <c r="AG37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J36" i="15"/>
  <c r="AG35" i="15"/>
  <c r="AF35" i="15"/>
  <c r="AE35" i="15"/>
  <c r="AD35" i="15"/>
  <c r="AC35" i="15"/>
  <c r="G35" i="15"/>
  <c r="H35" i="15" s="1"/>
  <c r="AG33" i="15"/>
  <c r="AF33" i="15"/>
  <c r="AE33" i="15"/>
  <c r="AD33" i="15"/>
  <c r="AC33" i="15"/>
  <c r="G33" i="15"/>
  <c r="H33" i="15" s="1"/>
  <c r="AG32" i="15"/>
  <c r="AF32" i="15"/>
  <c r="AE32" i="15"/>
  <c r="AD32" i="15"/>
  <c r="AC32" i="15"/>
  <c r="G32" i="15"/>
  <c r="H32" i="15" s="1"/>
  <c r="AG31" i="15"/>
  <c r="AF31" i="15"/>
  <c r="AE31" i="15"/>
  <c r="AD31" i="15"/>
  <c r="AC31" i="15"/>
  <c r="G31" i="15"/>
  <c r="AB30" i="15"/>
  <c r="AA30" i="15"/>
  <c r="Z30" i="15"/>
  <c r="Y30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F30" i="15"/>
  <c r="E30" i="15"/>
  <c r="AG29" i="15"/>
  <c r="AF29" i="15"/>
  <c r="AE29" i="15"/>
  <c r="AD29" i="15"/>
  <c r="AG27" i="15"/>
  <c r="AF27" i="15"/>
  <c r="AE27" i="15"/>
  <c r="AD27" i="15"/>
  <c r="AG26" i="15"/>
  <c r="AF26" i="15"/>
  <c r="AE26" i="15"/>
  <c r="AD26" i="15"/>
  <c r="AG25" i="15"/>
  <c r="AF25" i="15"/>
  <c r="AE25" i="15"/>
  <c r="AD25" i="15"/>
  <c r="AG24" i="15"/>
  <c r="AF24" i="15"/>
  <c r="AE24" i="15"/>
  <c r="AD24" i="15"/>
  <c r="AB23" i="15"/>
  <c r="AA23" i="15"/>
  <c r="Z23" i="15"/>
  <c r="Y23" i="15"/>
  <c r="Y58" i="15" s="1"/>
  <c r="X23" i="15"/>
  <c r="W23" i="15"/>
  <c r="V23" i="15"/>
  <c r="U23" i="15"/>
  <c r="T23" i="15"/>
  <c r="S23" i="15"/>
  <c r="R23" i="15"/>
  <c r="Q23" i="15"/>
  <c r="P23" i="15"/>
  <c r="O23" i="15"/>
  <c r="N23" i="15"/>
  <c r="N58" i="15" s="1"/>
  <c r="N61" i="15" s="1"/>
  <c r="M23" i="15"/>
  <c r="L23" i="15"/>
  <c r="K23" i="15"/>
  <c r="J23" i="15"/>
  <c r="F23" i="15"/>
  <c r="E23" i="15"/>
  <c r="AG22" i="15"/>
  <c r="AF22" i="15"/>
  <c r="AE22" i="15"/>
  <c r="AD22" i="15"/>
  <c r="AC22" i="15"/>
  <c r="AG21" i="15"/>
  <c r="AF21" i="15"/>
  <c r="AE21" i="15"/>
  <c r="AD21" i="15"/>
  <c r="AC21" i="15"/>
  <c r="H21" i="15"/>
  <c r="AG20" i="15"/>
  <c r="AF20" i="15"/>
  <c r="AE20" i="15"/>
  <c r="AD20" i="15"/>
  <c r="AC20" i="15"/>
  <c r="H20" i="15"/>
  <c r="AG19" i="15"/>
  <c r="AF19" i="15"/>
  <c r="AE19" i="15"/>
  <c r="AD19" i="15"/>
  <c r="AC19" i="15"/>
  <c r="H19" i="15"/>
  <c r="AG18" i="15"/>
  <c r="AF18" i="15"/>
  <c r="AE18" i="15"/>
  <c r="AD18" i="15"/>
  <c r="AC18" i="15"/>
  <c r="H18" i="15"/>
  <c r="AG17" i="15"/>
  <c r="AF17" i="15"/>
  <c r="AE17" i="15"/>
  <c r="AD17" i="15"/>
  <c r="AC17" i="15"/>
  <c r="H17" i="15"/>
  <c r="AG16" i="15"/>
  <c r="AF16" i="15"/>
  <c r="AE16" i="15"/>
  <c r="AD16" i="15"/>
  <c r="AC16" i="15"/>
  <c r="H16" i="15"/>
  <c r="AG15" i="15"/>
  <c r="AF15" i="15"/>
  <c r="AE15" i="15"/>
  <c r="AD15" i="15"/>
  <c r="AC15" i="15"/>
  <c r="H15" i="15"/>
  <c r="AG14" i="15"/>
  <c r="AF14" i="15"/>
  <c r="AE14" i="15"/>
  <c r="AD14" i="15"/>
  <c r="AC14" i="15"/>
  <c r="H14" i="15"/>
  <c r="AG13" i="15"/>
  <c r="AF13" i="15"/>
  <c r="AE13" i="15"/>
  <c r="AD13" i="15"/>
  <c r="AC13" i="15"/>
  <c r="H13" i="15"/>
  <c r="AG12" i="15"/>
  <c r="AF12" i="15"/>
  <c r="AE12" i="15"/>
  <c r="AD12" i="15"/>
  <c r="AC12" i="15"/>
  <c r="H12" i="15"/>
  <c r="AG11" i="15"/>
  <c r="AF11" i="15"/>
  <c r="AE11" i="15"/>
  <c r="AD11" i="15"/>
  <c r="AC11" i="15"/>
  <c r="H11" i="15"/>
  <c r="AG10" i="15"/>
  <c r="AF10" i="15"/>
  <c r="AE10" i="15"/>
  <c r="AD10" i="15"/>
  <c r="AC10" i="15"/>
  <c r="H10" i="15"/>
  <c r="AG9" i="15"/>
  <c r="AF9" i="15"/>
  <c r="AE9" i="15"/>
  <c r="AD9" i="15"/>
  <c r="AC9" i="15"/>
  <c r="H9" i="15"/>
  <c r="AB8" i="15"/>
  <c r="AA8" i="15"/>
  <c r="Z8" i="15"/>
  <c r="Y8" i="15"/>
  <c r="X8" i="15"/>
  <c r="W8" i="15"/>
  <c r="V8" i="15"/>
  <c r="U8" i="15"/>
  <c r="T8" i="15"/>
  <c r="S8" i="15"/>
  <c r="R8" i="15"/>
  <c r="Q8" i="15"/>
  <c r="Q58" i="15" s="1"/>
  <c r="P8" i="15"/>
  <c r="O8" i="15"/>
  <c r="N8" i="15"/>
  <c r="M8" i="15"/>
  <c r="L8" i="15"/>
  <c r="K8" i="15"/>
  <c r="J8" i="15"/>
  <c r="I8" i="15"/>
  <c r="G8" i="15"/>
  <c r="F8" i="15"/>
  <c r="E8" i="15"/>
  <c r="M58" i="15" l="1"/>
  <c r="F36" i="16"/>
  <c r="F34" i="16"/>
  <c r="M37" i="16"/>
  <c r="M43" i="16" s="1"/>
  <c r="F31" i="16"/>
  <c r="Q37" i="16"/>
  <c r="Q43" i="16" s="1"/>
  <c r="F35" i="16"/>
  <c r="E30" i="16"/>
  <c r="U58" i="15"/>
  <c r="H36" i="15"/>
  <c r="E36" i="15"/>
  <c r="H8" i="15"/>
  <c r="AC59" i="15"/>
  <c r="AC36" i="15"/>
  <c r="AB58" i="15"/>
  <c r="AB63" i="15" s="1"/>
  <c r="T58" i="15"/>
  <c r="T63" i="15" s="1"/>
  <c r="Z58" i="15"/>
  <c r="Z61" i="15" s="1"/>
  <c r="F60" i="15"/>
  <c r="G36" i="15"/>
  <c r="R58" i="15"/>
  <c r="R61" i="15" s="1"/>
  <c r="X58" i="15"/>
  <c r="X63" i="15" s="1"/>
  <c r="O58" i="15"/>
  <c r="O62" i="15" s="1"/>
  <c r="AA58" i="15"/>
  <c r="AA62" i="15" s="1"/>
  <c r="S58" i="15"/>
  <c r="S62" i="15" s="1"/>
  <c r="H30" i="15"/>
  <c r="V58" i="15"/>
  <c r="V61" i="15" s="1"/>
  <c r="AE56" i="15"/>
  <c r="W58" i="15"/>
  <c r="W62" i="15" s="1"/>
  <c r="G23" i="15"/>
  <c r="H25" i="15"/>
  <c r="H23" i="15" s="1"/>
  <c r="AG56" i="15"/>
  <c r="AF56" i="15"/>
  <c r="AD56" i="15"/>
  <c r="P58" i="15"/>
  <c r="P63" i="15" s="1"/>
  <c r="AC8" i="15"/>
  <c r="AC60" i="15"/>
  <c r="G30" i="15"/>
  <c r="F59" i="15"/>
  <c r="AC30" i="15"/>
  <c r="M64" i="15" l="1"/>
  <c r="F37" i="16"/>
  <c r="Q64" i="15"/>
  <c r="Q70" i="15" s="1"/>
  <c r="F61" i="15"/>
  <c r="Y64" i="15"/>
  <c r="Y70" i="15" s="1"/>
  <c r="F62" i="15"/>
  <c r="F63" i="15"/>
  <c r="U64" i="15"/>
  <c r="U70" i="15" s="1"/>
  <c r="E57" i="15"/>
  <c r="AE57" i="15"/>
  <c r="AG57" i="15"/>
  <c r="F58" i="15"/>
  <c r="AC58" i="15"/>
  <c r="M70" i="15"/>
  <c r="F64" i="15" l="1"/>
  <c r="E20" i="12"/>
  <c r="AU74" i="14" l="1"/>
  <c r="AU38" i="14"/>
  <c r="I48" i="12" l="1"/>
  <c r="BB6" i="13"/>
  <c r="BJ6" i="13" s="1"/>
  <c r="BK6" i="13" s="1"/>
  <c r="BI7" i="13"/>
  <c r="BH7" i="13"/>
  <c r="BG7" i="13"/>
  <c r="BF7" i="13"/>
  <c r="BE7" i="13"/>
  <c r="BD7" i="13"/>
  <c r="BB5" i="13"/>
  <c r="BB7" i="13" l="1"/>
  <c r="BL6" i="13"/>
  <c r="BC6" i="13"/>
  <c r="BC5" i="13"/>
  <c r="BC7" i="13" s="1"/>
  <c r="BJ5" i="13"/>
  <c r="BL5" i="13"/>
  <c r="BL7" i="13" l="1"/>
  <c r="BK5" i="13"/>
  <c r="BK7" i="13" s="1"/>
  <c r="BJ7" i="13"/>
  <c r="L57" i="12" l="1"/>
  <c r="J57" i="12"/>
  <c r="M56" i="12"/>
  <c r="L56" i="12"/>
  <c r="J56" i="12"/>
  <c r="M55" i="12"/>
  <c r="L55" i="12"/>
  <c r="J55" i="12"/>
  <c r="M54" i="12"/>
  <c r="L54" i="12"/>
  <c r="J54" i="12"/>
  <c r="I53" i="12"/>
  <c r="H53" i="12"/>
  <c r="G53" i="12"/>
  <c r="F53" i="12"/>
  <c r="E53" i="12"/>
  <c r="M52" i="12"/>
  <c r="L52" i="12"/>
  <c r="J52" i="12"/>
  <c r="M51" i="12"/>
  <c r="L51" i="12"/>
  <c r="J51" i="12"/>
  <c r="M50" i="12"/>
  <c r="L50" i="12"/>
  <c r="J50" i="12"/>
  <c r="M49" i="12"/>
  <c r="L49" i="12"/>
  <c r="J49" i="12"/>
  <c r="H48" i="12"/>
  <c r="G48" i="12"/>
  <c r="F48" i="12"/>
  <c r="E48" i="12"/>
  <c r="M47" i="12"/>
  <c r="L47" i="12"/>
  <c r="J47" i="12"/>
  <c r="M46" i="12"/>
  <c r="L46" i="12"/>
  <c r="J46" i="12"/>
  <c r="M45" i="12"/>
  <c r="L45" i="12"/>
  <c r="J45" i="12"/>
  <c r="M44" i="12"/>
  <c r="L44" i="12"/>
  <c r="J44" i="12"/>
  <c r="M43" i="12"/>
  <c r="L43" i="12"/>
  <c r="J43" i="12"/>
  <c r="M42" i="12"/>
  <c r="L42" i="12"/>
  <c r="J42" i="12"/>
  <c r="I41" i="12"/>
  <c r="H41" i="12"/>
  <c r="G41" i="12"/>
  <c r="F41" i="12"/>
  <c r="E41" i="12"/>
  <c r="M40" i="12"/>
  <c r="L40" i="12"/>
  <c r="J40" i="12"/>
  <c r="M39" i="12"/>
  <c r="L39" i="12"/>
  <c r="J39" i="12"/>
  <c r="M38" i="12"/>
  <c r="L38" i="12"/>
  <c r="J38" i="12"/>
  <c r="M37" i="12"/>
  <c r="L37" i="12"/>
  <c r="J37" i="12"/>
  <c r="M36" i="12"/>
  <c r="L36" i="12"/>
  <c r="J36" i="12"/>
  <c r="M35" i="12"/>
  <c r="L35" i="12"/>
  <c r="J35" i="12"/>
  <c r="I34" i="12"/>
  <c r="H34" i="12"/>
  <c r="G34" i="12"/>
  <c r="F34" i="12"/>
  <c r="E34" i="12"/>
  <c r="M32" i="12"/>
  <c r="L32" i="12"/>
  <c r="J32" i="12"/>
  <c r="M31" i="12"/>
  <c r="L31" i="12"/>
  <c r="J31" i="12"/>
  <c r="M30" i="12"/>
  <c r="L30" i="12"/>
  <c r="J30" i="12"/>
  <c r="M29" i="12"/>
  <c r="L29" i="12"/>
  <c r="J29" i="12"/>
  <c r="M28" i="12"/>
  <c r="L28" i="12"/>
  <c r="J28" i="12"/>
  <c r="I27" i="12"/>
  <c r="H27" i="12"/>
  <c r="G27" i="12"/>
  <c r="F27" i="12"/>
  <c r="E27" i="12"/>
  <c r="M26" i="12"/>
  <c r="L26" i="12"/>
  <c r="J26" i="12"/>
  <c r="M25" i="12"/>
  <c r="L25" i="12"/>
  <c r="J25" i="12"/>
  <c r="M24" i="12"/>
  <c r="L24" i="12"/>
  <c r="J24" i="12"/>
  <c r="M23" i="12"/>
  <c r="L23" i="12"/>
  <c r="J23" i="12"/>
  <c r="M22" i="12"/>
  <c r="L22" i="12"/>
  <c r="J22" i="12"/>
  <c r="M21" i="12"/>
  <c r="L21" i="12"/>
  <c r="J21" i="12"/>
  <c r="I20" i="12"/>
  <c r="H20" i="12"/>
  <c r="G20" i="12"/>
  <c r="F20" i="12"/>
  <c r="M19" i="12"/>
  <c r="L19" i="12"/>
  <c r="J19" i="12"/>
  <c r="M18" i="12"/>
  <c r="L18" i="12"/>
  <c r="J18" i="12"/>
  <c r="M17" i="12"/>
  <c r="L17" i="12"/>
  <c r="J17" i="12"/>
  <c r="M16" i="12"/>
  <c r="L16" i="12"/>
  <c r="J16" i="12"/>
  <c r="M15" i="12"/>
  <c r="L15" i="12"/>
  <c r="J15" i="12"/>
  <c r="M14" i="12"/>
  <c r="L14" i="12"/>
  <c r="J14" i="12"/>
  <c r="M13" i="12"/>
  <c r="L13" i="12"/>
  <c r="J13" i="12"/>
  <c r="M12" i="12"/>
  <c r="L12" i="12"/>
  <c r="J12" i="12"/>
  <c r="M11" i="12"/>
  <c r="L11" i="12"/>
  <c r="J11" i="12"/>
  <c r="M10" i="12"/>
  <c r="L10" i="12"/>
  <c r="J10" i="12"/>
  <c r="M9" i="12"/>
  <c r="L9" i="12"/>
  <c r="J9" i="12"/>
  <c r="M8" i="12"/>
  <c r="L8" i="12"/>
  <c r="J8" i="12"/>
  <c r="M7" i="12"/>
  <c r="L7" i="12"/>
  <c r="J7" i="12"/>
  <c r="M6" i="12"/>
  <c r="L6" i="12"/>
  <c r="J6" i="12"/>
  <c r="I5" i="12"/>
  <c r="H5" i="12"/>
  <c r="G5" i="12"/>
  <c r="F5" i="12"/>
  <c r="E5" i="12"/>
  <c r="H33" i="12" l="1"/>
  <c r="E33" i="12"/>
  <c r="G33" i="12"/>
  <c r="J5" i="12"/>
  <c r="I33" i="12"/>
  <c r="F33" i="12"/>
  <c r="V93" i="11"/>
  <c r="V22" i="11"/>
  <c r="W22" i="11"/>
  <c r="V23" i="11"/>
  <c r="W23" i="11"/>
  <c r="V24" i="11"/>
  <c r="W24" i="11"/>
  <c r="V25" i="11"/>
  <c r="W25" i="11"/>
  <c r="V26" i="11"/>
  <c r="W26" i="11"/>
  <c r="V27" i="11"/>
  <c r="W27" i="11"/>
  <c r="V28" i="11"/>
  <c r="W28" i="11"/>
  <c r="V29" i="11"/>
  <c r="W29" i="11"/>
  <c r="V31" i="11"/>
  <c r="W31" i="11"/>
  <c r="V32" i="11"/>
  <c r="W32" i="11"/>
  <c r="V33" i="11"/>
  <c r="W33" i="11"/>
  <c r="V34" i="11"/>
  <c r="W34" i="11"/>
  <c r="V35" i="11"/>
  <c r="W35" i="11"/>
  <c r="V36" i="11"/>
  <c r="W36" i="11"/>
  <c r="V37" i="11"/>
  <c r="W37" i="11"/>
  <c r="V38" i="11"/>
  <c r="W38" i="11"/>
  <c r="V39" i="11"/>
  <c r="W39" i="11"/>
  <c r="V40" i="11"/>
  <c r="W40" i="11"/>
  <c r="V41" i="11"/>
  <c r="W41" i="11"/>
  <c r="V42" i="11"/>
  <c r="W42" i="11"/>
  <c r="V43" i="11"/>
  <c r="W43" i="11"/>
  <c r="V44" i="11"/>
  <c r="W44" i="11"/>
  <c r="V45" i="11"/>
  <c r="W45" i="11"/>
  <c r="V46" i="11"/>
  <c r="W46" i="11"/>
  <c r="V47" i="11"/>
  <c r="W47" i="11"/>
  <c r="V48" i="11"/>
  <c r="W48" i="11"/>
  <c r="V49" i="11"/>
  <c r="W49" i="11"/>
  <c r="V50" i="11"/>
  <c r="W50" i="11"/>
  <c r="V51" i="11"/>
  <c r="W51" i="11"/>
  <c r="V52" i="11"/>
  <c r="W52" i="11"/>
  <c r="W93" i="11" s="1"/>
  <c r="V55" i="11"/>
  <c r="W55" i="11"/>
  <c r="V56" i="11"/>
  <c r="W56" i="11"/>
  <c r="V57" i="11"/>
  <c r="W57" i="11"/>
  <c r="V58" i="11"/>
  <c r="W58" i="11"/>
  <c r="V59" i="11"/>
  <c r="W59" i="11"/>
  <c r="V60" i="11"/>
  <c r="W60" i="11"/>
  <c r="V62" i="11"/>
  <c r="W62" i="11"/>
  <c r="V63" i="11"/>
  <c r="W63" i="11"/>
  <c r="V64" i="11"/>
  <c r="W64" i="11"/>
  <c r="V65" i="11"/>
  <c r="W65" i="11"/>
  <c r="V66" i="11"/>
  <c r="W66" i="11"/>
  <c r="V67" i="11"/>
  <c r="W67" i="11"/>
  <c r="V69" i="11"/>
  <c r="W69" i="11"/>
  <c r="V70" i="11"/>
  <c r="W70" i="11"/>
  <c r="V71" i="11"/>
  <c r="W71" i="11"/>
  <c r="V72" i="11"/>
  <c r="W72" i="11"/>
  <c r="V73" i="11"/>
  <c r="W73" i="11"/>
  <c r="V74" i="11"/>
  <c r="W74" i="11"/>
  <c r="V75" i="11"/>
  <c r="W75" i="11"/>
  <c r="V76" i="11"/>
  <c r="W76" i="11"/>
  <c r="V77" i="11"/>
  <c r="W77" i="11"/>
  <c r="V78" i="11"/>
  <c r="W78" i="11"/>
  <c r="V79" i="11"/>
  <c r="W79" i="11"/>
  <c r="V81" i="11"/>
  <c r="W81" i="11"/>
  <c r="V82" i="11"/>
  <c r="W82" i="11"/>
  <c r="V83" i="11"/>
  <c r="W83" i="11"/>
  <c r="V84" i="11"/>
  <c r="W84" i="11"/>
  <c r="V85" i="11"/>
  <c r="W85" i="11"/>
  <c r="V86" i="11"/>
  <c r="W86" i="11"/>
  <c r="V87" i="11"/>
  <c r="W87" i="11"/>
  <c r="V88" i="11"/>
  <c r="W88" i="11"/>
  <c r="V89" i="11"/>
  <c r="W89" i="11"/>
  <c r="V90" i="11"/>
  <c r="W90" i="11"/>
  <c r="V91" i="11"/>
  <c r="W91" i="11"/>
  <c r="V92" i="11"/>
  <c r="V8" i="11"/>
  <c r="W8" i="11"/>
  <c r="V9" i="11"/>
  <c r="W9" i="11"/>
  <c r="V10" i="11"/>
  <c r="W10" i="11"/>
  <c r="V11" i="11"/>
  <c r="W11" i="11"/>
  <c r="V12" i="11"/>
  <c r="W12" i="11"/>
  <c r="V13" i="11"/>
  <c r="W13" i="11"/>
  <c r="V14" i="11"/>
  <c r="W14" i="11"/>
  <c r="V15" i="11"/>
  <c r="W15" i="11"/>
  <c r="V16" i="11"/>
  <c r="W16" i="11"/>
  <c r="V17" i="11"/>
  <c r="W17" i="11"/>
  <c r="V18" i="11"/>
  <c r="W18" i="11"/>
  <c r="V19" i="11"/>
  <c r="W19" i="11"/>
  <c r="V20" i="11"/>
  <c r="W20" i="11"/>
  <c r="W7" i="11"/>
  <c r="V7" i="11"/>
  <c r="Q61" i="11" l="1"/>
  <c r="T34" i="11"/>
  <c r="T26" i="11"/>
  <c r="Q80" i="11"/>
  <c r="R80" i="11"/>
  <c r="S80" i="11"/>
  <c r="P80" i="11"/>
  <c r="Q68" i="11"/>
  <c r="R68" i="11"/>
  <c r="S68" i="11"/>
  <c r="S53" i="11" s="1"/>
  <c r="P68" i="11"/>
  <c r="R61" i="11"/>
  <c r="S61" i="11"/>
  <c r="P61" i="11"/>
  <c r="Q54" i="11"/>
  <c r="Q53" i="11" s="1"/>
  <c r="R54" i="11"/>
  <c r="S54" i="11"/>
  <c r="P54" i="11"/>
  <c r="I80" i="11"/>
  <c r="J80" i="11"/>
  <c r="K80" i="11"/>
  <c r="L80" i="11"/>
  <c r="M80" i="11"/>
  <c r="N80" i="11"/>
  <c r="O80" i="11"/>
  <c r="H80" i="11"/>
  <c r="I68" i="11"/>
  <c r="J68" i="11"/>
  <c r="K68" i="11"/>
  <c r="L68" i="11"/>
  <c r="M68" i="11"/>
  <c r="N68" i="11"/>
  <c r="O68" i="11"/>
  <c r="H68" i="11"/>
  <c r="I61" i="11"/>
  <c r="J61" i="11"/>
  <c r="K61" i="11"/>
  <c r="L61" i="11"/>
  <c r="M61" i="11"/>
  <c r="N61" i="11"/>
  <c r="O61" i="11"/>
  <c r="H61" i="11"/>
  <c r="I54" i="11"/>
  <c r="I53" i="11" s="1"/>
  <c r="J54" i="11"/>
  <c r="J53" i="11" s="1"/>
  <c r="K54" i="11"/>
  <c r="L54" i="11"/>
  <c r="M54" i="11"/>
  <c r="N54" i="11"/>
  <c r="N53" i="11" s="1"/>
  <c r="O54" i="11"/>
  <c r="O53" i="11" s="1"/>
  <c r="H54" i="11"/>
  <c r="H53" i="11" s="1"/>
  <c r="I30" i="11"/>
  <c r="J30" i="11"/>
  <c r="K30" i="11"/>
  <c r="L30" i="11"/>
  <c r="M30" i="11"/>
  <c r="N30" i="11"/>
  <c r="O30" i="11"/>
  <c r="H30" i="11"/>
  <c r="K53" i="11" l="1"/>
  <c r="R53" i="11"/>
  <c r="M53" i="11"/>
  <c r="L53" i="11"/>
  <c r="P53" i="11"/>
  <c r="Q30" i="11"/>
  <c r="R30" i="11"/>
  <c r="S30" i="11"/>
  <c r="P30" i="11"/>
  <c r="Q21" i="11"/>
  <c r="R21" i="11"/>
  <c r="S21" i="11"/>
  <c r="P21" i="11"/>
  <c r="Q6" i="11"/>
  <c r="R6" i="11"/>
  <c r="S6" i="11"/>
  <c r="P6" i="11"/>
  <c r="P93" i="11" s="1"/>
  <c r="S93" i="11" l="1"/>
  <c r="R93" i="11"/>
  <c r="Q93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2" i="11"/>
  <c r="T23" i="11"/>
  <c r="T24" i="11"/>
  <c r="T25" i="11"/>
  <c r="T27" i="11"/>
  <c r="T28" i="11"/>
  <c r="T29" i="11"/>
  <c r="T31" i="11"/>
  <c r="T32" i="11"/>
  <c r="T33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5" i="11"/>
  <c r="T56" i="11"/>
  <c r="T57" i="11"/>
  <c r="T58" i="11"/>
  <c r="T59" i="11"/>
  <c r="T60" i="11"/>
  <c r="T62" i="11"/>
  <c r="T63" i="11"/>
  <c r="T64" i="11"/>
  <c r="T65" i="11"/>
  <c r="T66" i="11"/>
  <c r="T67" i="11"/>
  <c r="T69" i="11"/>
  <c r="T70" i="11"/>
  <c r="T71" i="11"/>
  <c r="T72" i="11"/>
  <c r="T73" i="11"/>
  <c r="T74" i="11"/>
  <c r="T75" i="11"/>
  <c r="T76" i="11"/>
  <c r="T77" i="11"/>
  <c r="T78" i="11"/>
  <c r="T79" i="11"/>
  <c r="T81" i="11"/>
  <c r="T82" i="11"/>
  <c r="T83" i="11"/>
  <c r="T84" i="11"/>
  <c r="T85" i="11"/>
  <c r="T86" i="11"/>
  <c r="T87" i="11"/>
  <c r="T88" i="11"/>
  <c r="T89" i="11"/>
  <c r="T90" i="11"/>
  <c r="T91" i="11"/>
  <c r="T92" i="11"/>
  <c r="T6" i="11"/>
  <c r="M6" i="11"/>
  <c r="L6" i="11"/>
  <c r="K6" i="11"/>
  <c r="J6" i="11"/>
  <c r="I6" i="11"/>
  <c r="H6" i="11"/>
  <c r="T93" i="11" l="1"/>
  <c r="O88" i="11"/>
  <c r="N88" i="11"/>
  <c r="M88" i="11"/>
  <c r="L88" i="11"/>
  <c r="K88" i="11"/>
  <c r="J88" i="11"/>
  <c r="I88" i="11"/>
  <c r="H88" i="11"/>
  <c r="O84" i="11"/>
  <c r="N84" i="11"/>
  <c r="M84" i="11"/>
  <c r="L84" i="11"/>
  <c r="K84" i="11"/>
  <c r="J84" i="11"/>
  <c r="I84" i="11"/>
  <c r="H84" i="11"/>
  <c r="O21" i="11"/>
  <c r="O93" i="11" s="1"/>
  <c r="N21" i="11"/>
  <c r="N93" i="11" s="1"/>
  <c r="M21" i="11"/>
  <c r="M93" i="11" s="1"/>
  <c r="L21" i="11"/>
  <c r="L93" i="11" s="1"/>
  <c r="K21" i="11"/>
  <c r="K93" i="11" s="1"/>
  <c r="J21" i="11"/>
  <c r="J93" i="11" s="1"/>
  <c r="I21" i="11"/>
  <c r="I93" i="11" s="1"/>
  <c r="H21" i="11"/>
  <c r="H93" i="11" s="1"/>
  <c r="K94" i="11" l="1"/>
  <c r="L94" i="11"/>
  <c r="M94" i="11"/>
  <c r="I94" i="11"/>
  <c r="J94" i="11"/>
  <c r="N5" i="11"/>
  <c r="O5" i="11"/>
  <c r="H94" i="11"/>
</calcChain>
</file>

<file path=xl/sharedStrings.xml><?xml version="1.0" encoding="utf-8"?>
<sst xmlns="http://schemas.openxmlformats.org/spreadsheetml/2006/main" count="1766" uniqueCount="347">
  <si>
    <t>Индекс</t>
  </si>
  <si>
    <t>Всего</t>
  </si>
  <si>
    <t>В т.ч. в форме практической подготовки</t>
  </si>
  <si>
    <t>Объем образовательной программы в академических часах</t>
  </si>
  <si>
    <t>Практики</t>
  </si>
  <si>
    <t>Промежуточная аттестация</t>
  </si>
  <si>
    <t>ОП.00</t>
  </si>
  <si>
    <t>Общепрофессиональный цикл</t>
  </si>
  <si>
    <t>ОП.01</t>
  </si>
  <si>
    <t>Наименование дисциплины</t>
  </si>
  <si>
    <t>П.00</t>
  </si>
  <si>
    <t>Профессиональный цикл</t>
  </si>
  <si>
    <t xml:space="preserve">Наименование профессионального модуля </t>
  </si>
  <si>
    <t>МДК.01.01</t>
  </si>
  <si>
    <t>Наименование МДК</t>
  </si>
  <si>
    <t>МДК.01.02</t>
  </si>
  <si>
    <t>УП.01</t>
  </si>
  <si>
    <t>Учебная практика</t>
  </si>
  <si>
    <t>ПП.01</t>
  </si>
  <si>
    <t>Производственная практика</t>
  </si>
  <si>
    <t>ДПБ</t>
  </si>
  <si>
    <t>ОП.0Х</t>
  </si>
  <si>
    <t>ПМ.0Х</t>
  </si>
  <si>
    <t>МДК.0Х.01</t>
  </si>
  <si>
    <t>УП.0Х</t>
  </si>
  <si>
    <t>ПП.0Х</t>
  </si>
  <si>
    <t>ГИА.00</t>
  </si>
  <si>
    <t>Государственная итоговая аттестация</t>
  </si>
  <si>
    <t>Итого:</t>
  </si>
  <si>
    <t>Наименование</t>
  </si>
  <si>
    <t>Учебные занятия</t>
  </si>
  <si>
    <t>Самостоятельная работа</t>
  </si>
  <si>
    <t>СГ.00</t>
  </si>
  <si>
    <t>Социально-гуманитарный цикл</t>
  </si>
  <si>
    <t>СГ.01</t>
  </si>
  <si>
    <t>История России</t>
  </si>
  <si>
    <t>СГ.02</t>
  </si>
  <si>
    <t>СГ.03</t>
  </si>
  <si>
    <t>СГ.04</t>
  </si>
  <si>
    <t>Физическая культура</t>
  </si>
  <si>
    <t>СГ.05</t>
  </si>
  <si>
    <t>СГ.06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</si>
  <si>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</si>
  <si>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</si>
  <si>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</si>
  <si>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</si>
  <si>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</si>
  <si>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</si>
  <si>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</si>
  <si>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</si>
  <si>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ОП.10</t>
  </si>
  <si>
    <t>ОП.11</t>
  </si>
  <si>
    <t>ОП.12</t>
  </si>
  <si>
    <t>ОП.13</t>
  </si>
  <si>
    <t>ОП.14</t>
  </si>
  <si>
    <t>ОП.15</t>
  </si>
  <si>
    <t>ОП.16</t>
  </si>
  <si>
    <t>ОП.17</t>
  </si>
  <si>
    <t>ОП.18</t>
  </si>
  <si>
    <t>ОП.19</t>
  </si>
  <si>
    <t>ОП.20</t>
  </si>
  <si>
    <t>МДК.02.01</t>
  </si>
  <si>
    <t>МДК.02.02</t>
  </si>
  <si>
    <t>УП.02</t>
  </si>
  <si>
    <t>ПП.02</t>
  </si>
  <si>
    <t>МДК.03.01</t>
  </si>
  <si>
    <t>МДК.03.02</t>
  </si>
  <si>
    <t>УП.03</t>
  </si>
  <si>
    <t>ПП.03</t>
  </si>
  <si>
    <t>ПМ.04</t>
  </si>
  <si>
    <t>МДК.04.01</t>
  </si>
  <si>
    <t>УП.04</t>
  </si>
  <si>
    <t>ПП.04</t>
  </si>
  <si>
    <t xml:space="preserve">Обязательная часть, ак.ч.
</t>
  </si>
  <si>
    <t xml:space="preserve">Вариативная часть, ак.ч.
</t>
  </si>
  <si>
    <t>Иностранный язык в профессиональной деятельности</t>
  </si>
  <si>
    <t>Основы финансовой грамотности</t>
  </si>
  <si>
    <t>Основы бережливого производства</t>
  </si>
  <si>
    <t>Материаловедение</t>
  </si>
  <si>
    <t>Теоретические основы цифровой экономики</t>
  </si>
  <si>
    <t>Безопасность жизнедеятельности (включая учебные сборы)</t>
  </si>
  <si>
    <t xml:space="preserve">Русский язык </t>
  </si>
  <si>
    <t>Литература</t>
  </si>
  <si>
    <t>История</t>
  </si>
  <si>
    <t xml:space="preserve">Обществознание </t>
  </si>
  <si>
    <t>География</t>
  </si>
  <si>
    <t>Иностранный язык</t>
  </si>
  <si>
    <t>Математика</t>
  </si>
  <si>
    <t xml:space="preserve">Информатика </t>
  </si>
  <si>
    <t>Физика</t>
  </si>
  <si>
    <t>Химия</t>
  </si>
  <si>
    <t>Биология</t>
  </si>
  <si>
    <t>Индивидуальный проект</t>
  </si>
  <si>
    <t>Общеобразовательный учебный цикл</t>
  </si>
  <si>
    <t>ИТОГО СОО+ПО</t>
  </si>
  <si>
    <t>Основы безопасности и защита Родины</t>
  </si>
  <si>
    <t>ООД.00</t>
  </si>
  <si>
    <t>ООД.01</t>
  </si>
  <si>
    <t>ООД.02</t>
  </si>
  <si>
    <t>ООД.03</t>
  </si>
  <si>
    <t>ООД.04</t>
  </si>
  <si>
    <t>ООД.05</t>
  </si>
  <si>
    <t>ООД.06</t>
  </si>
  <si>
    <t>ООД.07</t>
  </si>
  <si>
    <t>ООД.08</t>
  </si>
  <si>
    <t>ООД.09</t>
  </si>
  <si>
    <t>ООД.10</t>
  </si>
  <si>
    <t>ООД.11</t>
  </si>
  <si>
    <t>ООД.12</t>
  </si>
  <si>
    <t>ООД.13</t>
  </si>
  <si>
    <t>Форма промежуточной аттестации</t>
  </si>
  <si>
    <t>Экзамен</t>
  </si>
  <si>
    <t>Диф. зачет</t>
  </si>
  <si>
    <t>Объем образовательной программы, распределенной по курсам и семестрам</t>
  </si>
  <si>
    <t>1 курс</t>
  </si>
  <si>
    <t>2 курс</t>
  </si>
  <si>
    <t>ПМн.02</t>
  </si>
  <si>
    <t>ПМн.03</t>
  </si>
  <si>
    <t>Другие виды контроля</t>
  </si>
  <si>
    <t>Рабочий учебный план по профессии 15.01.05 Сварщик (ручной и частичномеханизированной сварки (наплавки)  (нормативный срок обучения 1 год 10 месяцев)</t>
  </si>
  <si>
    <t>ОП.05ц</t>
  </si>
  <si>
    <t>Основы инженерной графики</t>
  </si>
  <si>
    <t>Основы электротехники</t>
  </si>
  <si>
    <t>Допуски и технические измерения</t>
  </si>
  <si>
    <t>Выполнение подготовительных, сборочных операций перед сваркой и контроль сварных соединений</t>
  </si>
  <si>
    <t>Технология производства сварных конструкций</t>
  </si>
  <si>
    <t>Подготовительные и сборочные операции перед сваркой и контроль качества сварных соединений</t>
  </si>
  <si>
    <t>Выполнение ручной дуговой сварки (наплавка, резка) плавящимся покрытым электродом</t>
  </si>
  <si>
    <t>Основы технологии сварки</t>
  </si>
  <si>
    <t>Техника и технология ручной дуговой сварки (наплавки) и резки металлов</t>
  </si>
  <si>
    <t xml:space="preserve">Выполнение частично механизированной сварки (наплавки) плавлением  </t>
  </si>
  <si>
    <t>Сварочные материалы и оборудование для частично механизированной сварки (наплавки) плавлением</t>
  </si>
  <si>
    <t>Техника и технология частично механизированной сварки (наплавки) плавлением</t>
  </si>
  <si>
    <t>Техника и технология газовой сварки (наплавки)</t>
  </si>
  <si>
    <t xml:space="preserve">Газовая сварка (наплавка) (АО "Уралтрасмаш") </t>
  </si>
  <si>
    <t>ПМ.01</t>
  </si>
  <si>
    <r>
      <t xml:space="preserve">Дополнительный профессиональный блок, включая цифровой модуль по запросу отрасли и (или) работодателя 
Наименование организации-работодателя
</t>
    </r>
    <r>
      <rPr>
        <b/>
        <sz val="12"/>
        <color rgb="FFFF0000"/>
        <rFont val="Times New Roman"/>
        <family val="1"/>
        <charset val="204"/>
      </rPr>
      <t>(не менее 50% объема вариативной части)</t>
    </r>
  </si>
  <si>
    <t xml:space="preserve"> 1 семестр                            17 недель</t>
  </si>
  <si>
    <t>2 семестр  24 недели</t>
  </si>
  <si>
    <t>3 семестр     17 недель</t>
  </si>
  <si>
    <t>4 семестр       23 недели</t>
  </si>
  <si>
    <t>4</t>
  </si>
  <si>
    <t>IV График учебного процесса</t>
  </si>
  <si>
    <t xml:space="preserve">      Сентябрь  </t>
  </si>
  <si>
    <t xml:space="preserve"> </t>
  </si>
  <si>
    <t xml:space="preserve">   Октябрь</t>
  </si>
  <si>
    <t xml:space="preserve">       Ноябрь    </t>
  </si>
  <si>
    <t xml:space="preserve">         Декабрь</t>
  </si>
  <si>
    <t xml:space="preserve">   Январь</t>
  </si>
  <si>
    <t xml:space="preserve">   Февраль</t>
  </si>
  <si>
    <t xml:space="preserve">         Март      </t>
  </si>
  <si>
    <t xml:space="preserve">   Апрель</t>
  </si>
  <si>
    <t xml:space="preserve">          Май       </t>
  </si>
  <si>
    <t xml:space="preserve">          Июнь    </t>
  </si>
  <si>
    <t xml:space="preserve">      Июль</t>
  </si>
  <si>
    <t xml:space="preserve">       Август  </t>
  </si>
  <si>
    <t>Теорет. Обуч.</t>
  </si>
  <si>
    <t xml:space="preserve">Учебная, производственная (в т.ч. преддипломная) практики и ГИА.нед. </t>
  </si>
  <si>
    <t>Итог. гос. атт (ГИА)   нед.</t>
  </si>
  <si>
    <t>Каникулы, нед.</t>
  </si>
  <si>
    <t>Учебные недели</t>
  </si>
  <si>
    <t>Учебные часы</t>
  </si>
  <si>
    <t>Всего,  нед.</t>
  </si>
  <si>
    <t>Курс</t>
  </si>
  <si>
    <t>1 - 7</t>
  </si>
  <si>
    <t xml:space="preserve"> 8-14</t>
  </si>
  <si>
    <t xml:space="preserve"> 15-21</t>
  </si>
  <si>
    <t>22-28</t>
  </si>
  <si>
    <t xml:space="preserve"> 29.09-5.10</t>
  </si>
  <si>
    <t xml:space="preserve"> 6-12</t>
  </si>
  <si>
    <t>13-19</t>
  </si>
  <si>
    <t>20-26</t>
  </si>
  <si>
    <t>27.10-2.11</t>
  </si>
  <si>
    <t xml:space="preserve"> 3-9</t>
  </si>
  <si>
    <t xml:space="preserve"> 10-16</t>
  </si>
  <si>
    <t xml:space="preserve"> 17-23</t>
  </si>
  <si>
    <t xml:space="preserve"> 24-30</t>
  </si>
  <si>
    <t xml:space="preserve"> 1-7</t>
  </si>
  <si>
    <t xml:space="preserve"> 29.12-4.1</t>
  </si>
  <si>
    <t xml:space="preserve"> 5-11</t>
  </si>
  <si>
    <t xml:space="preserve"> 12-18</t>
  </si>
  <si>
    <t xml:space="preserve"> 19-25</t>
  </si>
  <si>
    <t xml:space="preserve"> 26.1-1.2</t>
  </si>
  <si>
    <t xml:space="preserve"> 2-8</t>
  </si>
  <si>
    <t xml:space="preserve"> 9-15</t>
  </si>
  <si>
    <t>16-22</t>
  </si>
  <si>
    <t xml:space="preserve"> 23.2-1.3</t>
  </si>
  <si>
    <t xml:space="preserve"> 16-22</t>
  </si>
  <si>
    <t xml:space="preserve"> 23-29</t>
  </si>
  <si>
    <t xml:space="preserve"> 30.3-5.4</t>
  </si>
  <si>
    <t xml:space="preserve"> 13-19</t>
  </si>
  <si>
    <t xml:space="preserve"> 20-26</t>
  </si>
  <si>
    <t xml:space="preserve"> 27.4-3.5</t>
  </si>
  <si>
    <t xml:space="preserve"> 4-10</t>
  </si>
  <si>
    <t xml:space="preserve"> 11-17</t>
  </si>
  <si>
    <t xml:space="preserve"> 18-24</t>
  </si>
  <si>
    <t xml:space="preserve"> 25-31</t>
  </si>
  <si>
    <t xml:space="preserve"> 1 -7</t>
  </si>
  <si>
    <t xml:space="preserve"> 22-28</t>
  </si>
  <si>
    <t xml:space="preserve"> 29.6-5.7</t>
  </si>
  <si>
    <t xml:space="preserve"> 27.7-2.8</t>
  </si>
  <si>
    <t xml:space="preserve"> 24-31</t>
  </si>
  <si>
    <t>нед.</t>
  </si>
  <si>
    <t>час</t>
  </si>
  <si>
    <t xml:space="preserve">Производственная практика </t>
  </si>
  <si>
    <t>Производственная практика (преддипломная)</t>
  </si>
  <si>
    <t>Подготовка к итог. гос. атт.</t>
  </si>
  <si>
    <t>1</t>
  </si>
  <si>
    <t>К</t>
  </si>
  <si>
    <t>УП01</t>
  </si>
  <si>
    <t>ПП01</t>
  </si>
  <si>
    <t>УП02</t>
  </si>
  <si>
    <t>УП03</t>
  </si>
  <si>
    <t>ПП02</t>
  </si>
  <si>
    <t>ПП03</t>
  </si>
  <si>
    <t>III</t>
  </si>
  <si>
    <t>В</t>
  </si>
  <si>
    <t>Ы</t>
  </si>
  <si>
    <t>П</t>
  </si>
  <si>
    <t>У</t>
  </si>
  <si>
    <t>С</t>
  </si>
  <si>
    <t>ИТОГО:</t>
  </si>
  <si>
    <t xml:space="preserve">Теоретическое </t>
  </si>
  <si>
    <t>Государственная (итоговая) аттестация</t>
  </si>
  <si>
    <t>Каникулы</t>
  </si>
  <si>
    <t>обучение</t>
  </si>
  <si>
    <t>Учебные</t>
  </si>
  <si>
    <t>сборы</t>
  </si>
  <si>
    <t>УП</t>
  </si>
  <si>
    <t>ПП</t>
  </si>
  <si>
    <t>Э</t>
  </si>
  <si>
    <t>*</t>
  </si>
  <si>
    <t>ПП04</t>
  </si>
  <si>
    <t>УП04</t>
  </si>
  <si>
    <t>4.2. Календарный учебный график</t>
  </si>
  <si>
    <t>индекс</t>
  </si>
  <si>
    <t>Компоненты программы</t>
  </si>
  <si>
    <t>Сентябрь</t>
  </si>
  <si>
    <t xml:space="preserve">Октябрь 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</si>
  <si>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</si>
  <si>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</si>
  <si>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</si>
  <si>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</si>
  <si>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</si>
  <si>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</si>
  <si>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</si>
  <si>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</si>
  <si>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Всего часов</t>
  </si>
  <si>
    <t>вкл.экз , конс, с/р</t>
  </si>
  <si>
    <t>Недели</t>
  </si>
  <si>
    <t>О.00</t>
  </si>
  <si>
    <t>Общеобразовательный цикл</t>
  </si>
  <si>
    <t>Х</t>
  </si>
  <si>
    <t>/</t>
  </si>
  <si>
    <t>Х:</t>
  </si>
  <si>
    <t>ОО.07</t>
  </si>
  <si>
    <t>ббб</t>
  </si>
  <si>
    <t>ПМ.00</t>
  </si>
  <si>
    <t>Профессиональные модули</t>
  </si>
  <si>
    <t>Всего час. в неделю учебных занятий</t>
  </si>
  <si>
    <t>ОО.04</t>
  </si>
  <si>
    <t>Обществознание</t>
  </si>
  <si>
    <t>ОО.05</t>
  </si>
  <si>
    <t>ОО.13</t>
  </si>
  <si>
    <t>Безопасность жизнедеятельности(вкл. учеб. сборы)</t>
  </si>
  <si>
    <t>:</t>
  </si>
  <si>
    <t>УП. 01</t>
  </si>
  <si>
    <t>ПП. 01</t>
  </si>
  <si>
    <t>УП. 02</t>
  </si>
  <si>
    <t>УП. 03</t>
  </si>
  <si>
    <t>ПП. 03</t>
  </si>
  <si>
    <t>ГИА</t>
  </si>
  <si>
    <t>Δ</t>
  </si>
  <si>
    <t>Обозначения:</t>
  </si>
  <si>
    <t>−</t>
  </si>
  <si>
    <t>учебные занятия</t>
  </si>
  <si>
    <t>промежуточная аттестация</t>
  </si>
  <si>
    <t>каникулы</t>
  </si>
  <si>
    <t>..</t>
  </si>
  <si>
    <t>2. План учебного процесса</t>
  </si>
  <si>
    <t>Наименование циклов, разделов, дисциплин, профессиональных модулей, МДК, практик</t>
  </si>
  <si>
    <t>Формы и сроки промежуточной аттестации</t>
  </si>
  <si>
    <t>Объем образовательной программы (в академических часах)</t>
  </si>
  <si>
    <t xml:space="preserve">Распределение обязательной нагрузки по курсам и семестрам (час. в семестр) </t>
  </si>
  <si>
    <t>готовый</t>
  </si>
  <si>
    <t xml:space="preserve">Всего  </t>
  </si>
  <si>
    <t xml:space="preserve">Самостоятельная работа </t>
  </si>
  <si>
    <t>Нагрузка во взаимодействии с преподавателем</t>
  </si>
  <si>
    <t>I курс</t>
  </si>
  <si>
    <t>II курс</t>
  </si>
  <si>
    <t>Всего во взаимодействии с преподавателем</t>
  </si>
  <si>
    <t>По учебным дисциплинам и МДК</t>
  </si>
  <si>
    <t xml:space="preserve">Практика </t>
  </si>
  <si>
    <t>Промеж. ат-я (экзамен)</t>
  </si>
  <si>
    <t>Консультации</t>
  </si>
  <si>
    <t xml:space="preserve">1 сем.                    </t>
  </si>
  <si>
    <t>2 сем.</t>
  </si>
  <si>
    <t xml:space="preserve">3 сем.                    </t>
  </si>
  <si>
    <t xml:space="preserve">4 сем.                       </t>
  </si>
  <si>
    <t>В том числе</t>
  </si>
  <si>
    <t>всего учебных  часов</t>
  </si>
  <si>
    <t>сам. работа</t>
  </si>
  <si>
    <t>консультации</t>
  </si>
  <si>
    <t>экзамен</t>
  </si>
  <si>
    <t>Теоретическое обучение (час.)</t>
  </si>
  <si>
    <t>Лаб. и практ.  занятия (час.)</t>
  </si>
  <si>
    <t>Форма ПА</t>
  </si>
  <si>
    <t xml:space="preserve">Семестр </t>
  </si>
  <si>
    <t xml:space="preserve">Общеобразовательный цикл </t>
  </si>
  <si>
    <t>1к</t>
  </si>
  <si>
    <t>1*</t>
  </si>
  <si>
    <t>2к</t>
  </si>
  <si>
    <t>2*</t>
  </si>
  <si>
    <t>ОО.01</t>
  </si>
  <si>
    <t>Русский язык</t>
  </si>
  <si>
    <t>ОО.02</t>
  </si>
  <si>
    <t>ДЗ</t>
  </si>
  <si>
    <t>ОО.03</t>
  </si>
  <si>
    <t>ОО.06</t>
  </si>
  <si>
    <t>ОО.08</t>
  </si>
  <si>
    <t>Информатика</t>
  </si>
  <si>
    <t>ОО.09</t>
  </si>
  <si>
    <t>ОО.10</t>
  </si>
  <si>
    <t>Основы безопасности и защиты Родины</t>
  </si>
  <si>
    <t>ОО.11</t>
  </si>
  <si>
    <t>ОО.12</t>
  </si>
  <si>
    <t xml:space="preserve">Социально-гуманитарный цикл </t>
  </si>
  <si>
    <t>ОП. 00</t>
  </si>
  <si>
    <t xml:space="preserve">Общепрофессиональный  цикл </t>
  </si>
  <si>
    <t>Эм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</si>
  <si>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rFont val="Times New Roman"/>
        <family val="1"/>
        <charset val="204"/>
      </rPr>
      <t>Государственная итоговая аттестация:</t>
    </r>
    <r>
      <rPr>
        <sz val="16"/>
        <rFont val="Times New Roman"/>
        <family val="1"/>
        <charset val="204"/>
      </rPr>
      <t xml:space="preserve">
демонстрационный экзамен (24.06-30.06)
</t>
    </r>
  </si>
  <si>
    <t>часов по дисциплинам и МДК</t>
  </si>
  <si>
    <t>часов учебной практики</t>
  </si>
  <si>
    <t>часов призводствен. практики</t>
  </si>
  <si>
    <t xml:space="preserve">часов самостоятельной работы </t>
  </si>
  <si>
    <t>часов консультаций</t>
  </si>
  <si>
    <t>часов на экзамены</t>
  </si>
  <si>
    <t>всего (часов обучения)</t>
  </si>
  <si>
    <t>количество экзаменов</t>
  </si>
  <si>
    <t>количество диф.зачетов</t>
  </si>
  <si>
    <t xml:space="preserve">количество зачетов </t>
  </si>
  <si>
    <t>УП. 04</t>
  </si>
  <si>
    <t>ПП. 04</t>
  </si>
  <si>
    <t>КР</t>
  </si>
  <si>
    <t>Эком</t>
  </si>
  <si>
    <t>ДЗ ком</t>
  </si>
  <si>
    <t>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</si>
</sst>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 Cyr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name val="Arial Cyr"/>
      <family val="2"/>
      <charset val="204"/>
    </font>
    <font>
      <sz val="10"/>
      <name val="Times New Roman"/>
      <family val="1"/>
      <charset val="204"/>
    </font>
    <font>
      <sz val="12"/>
      <name val="Arial Cyr"/>
      <family val="2"/>
      <charset val="204"/>
    </font>
    <font>
      <b/>
      <sz val="10"/>
      <name val="Times New Roman"/>
      <family val="1"/>
      <charset val="204"/>
    </font>
    <font>
      <b/>
      <sz val="12"/>
      <name val="Arial Cyr"/>
      <charset val="204"/>
    </font>
    <font>
      <sz val="14"/>
      <name val="Arial Cyr"/>
      <family val="2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6"/>
      <name val="Arial Cyr"/>
      <charset val="204"/>
    </font>
    <font>
      <b/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1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0"/>
    <xf numFmtId="0" fontId="30" fillId="0" borderId="0"/>
    <xf numFmtId="0" fontId="1" fillId="0" borderId="0"/>
    <xf numFmtId="0" fontId="1" fillId="0" borderId="0"/>
  </cellStyleXfs>
  <cellXfs count="655">
    <xf numFmtId="0" fontId="0" fillId="0" borderId="0" xfId="0"/>
    <xf numFmtId="0" fontId="7" fillId="8" borderId="0" xfId="0" applyFont="1" applyFill="1"/>
    <xf numFmtId="0" fontId="7" fillId="8" borderId="5" xfId="0" applyFont="1" applyFill="1" applyBorder="1"/>
    <xf numFmtId="0" fontId="3" fillId="0" borderId="0" xfId="0" applyFont="1"/>
    <xf numFmtId="0" fontId="7" fillId="9" borderId="18" xfId="0" applyFont="1" applyFill="1" applyBorder="1" applyAlignment="1">
      <alignment horizontal="left" vertical="center" wrapText="1"/>
    </xf>
    <xf numFmtId="0" fontId="7" fillId="9" borderId="18" xfId="0" applyFont="1" applyFill="1" applyBorder="1" applyAlignment="1">
      <alignment vertical="center" wrapText="1"/>
    </xf>
    <xf numFmtId="0" fontId="3" fillId="0" borderId="13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wrapText="1"/>
    </xf>
    <xf numFmtId="9" fontId="10" fillId="10" borderId="18" xfId="1" applyFont="1" applyFill="1" applyBorder="1" applyAlignment="1">
      <alignment horizontal="center" vertical="center"/>
    </xf>
    <xf numFmtId="0" fontId="3" fillId="0" borderId="18" xfId="0" applyFont="1" applyBorder="1"/>
    <xf numFmtId="0" fontId="7" fillId="11" borderId="18" xfId="0" applyFont="1" applyFill="1" applyBorder="1" applyAlignment="1">
      <alignment horizontal="left" vertical="center"/>
    </xf>
    <xf numFmtId="0" fontId="7" fillId="11" borderId="18" xfId="0" applyFont="1" applyFill="1" applyBorder="1" applyAlignment="1">
      <alignment horizontal="left" vertical="center" wrapText="1"/>
    </xf>
    <xf numFmtId="0" fontId="9" fillId="11" borderId="18" xfId="0" applyFont="1" applyFill="1" applyBorder="1" applyAlignment="1">
      <alignment horizontal="center" vertical="center" wrapText="1"/>
    </xf>
    <xf numFmtId="9" fontId="10" fillId="12" borderId="18" xfId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left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1" fontId="5" fillId="8" borderId="18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5" fillId="8" borderId="18" xfId="0" applyFont="1" applyFill="1" applyBorder="1" applyAlignment="1">
      <alignment horizontal="left" vertical="center"/>
    </xf>
    <xf numFmtId="0" fontId="3" fillId="8" borderId="18" xfId="0" applyFont="1" applyFill="1" applyBorder="1" applyAlignment="1">
      <alignment horizontal="left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left" vertical="center" wrapText="1"/>
    </xf>
    <xf numFmtId="0" fontId="3" fillId="8" borderId="18" xfId="0" applyFont="1" applyFill="1" applyBorder="1" applyAlignment="1">
      <alignment horizontal="center" vertical="center" wrapText="1"/>
    </xf>
    <xf numFmtId="1" fontId="5" fillId="8" borderId="18" xfId="0" applyNumberFormat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justify" vertical="center" wrapText="1"/>
    </xf>
    <xf numFmtId="0" fontId="9" fillId="11" borderId="18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horizontal="justify" vertical="center" wrapText="1"/>
    </xf>
    <xf numFmtId="0" fontId="5" fillId="8" borderId="18" xfId="0" applyFont="1" applyFill="1" applyBorder="1" applyAlignment="1">
      <alignment vertical="center" wrapText="1"/>
    </xf>
    <xf numFmtId="0" fontId="10" fillId="10" borderId="18" xfId="1" applyNumberFormat="1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vertical="center"/>
    </xf>
    <xf numFmtId="0" fontId="5" fillId="8" borderId="18" xfId="0" applyFont="1" applyFill="1" applyBorder="1" applyAlignment="1">
      <alignment horizontal="center" vertical="center"/>
    </xf>
    <xf numFmtId="0" fontId="10" fillId="6" borderId="18" xfId="1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justify" vertical="center" wrapText="1"/>
    </xf>
    <xf numFmtId="0" fontId="5" fillId="8" borderId="18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center"/>
    </xf>
    <xf numFmtId="0" fontId="4" fillId="8" borderId="18" xfId="0" applyFont="1" applyFill="1" applyBorder="1" applyAlignment="1">
      <alignment horizontal="justify" vertical="center" wrapText="1"/>
    </xf>
    <xf numFmtId="0" fontId="11" fillId="0" borderId="18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justify" vertical="center" wrapText="1"/>
    </xf>
    <xf numFmtId="49" fontId="7" fillId="9" borderId="18" xfId="3" applyNumberFormat="1" applyFont="1" applyFill="1" applyBorder="1" applyAlignment="1">
      <alignment horizontal="left" vertical="top" wrapText="1"/>
    </xf>
    <xf numFmtId="49" fontId="7" fillId="9" borderId="18" xfId="3" applyNumberFormat="1" applyFont="1" applyFill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wrapText="1"/>
    </xf>
    <xf numFmtId="0" fontId="7" fillId="9" borderId="18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top" wrapText="1"/>
    </xf>
    <xf numFmtId="0" fontId="7" fillId="9" borderId="18" xfId="0" applyFont="1" applyFill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justify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justify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justify" vertical="center" wrapText="1"/>
    </xf>
    <xf numFmtId="0" fontId="7" fillId="7" borderId="18" xfId="0" applyFont="1" applyFill="1" applyBorder="1" applyAlignment="1">
      <alignment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justify" vertical="center" wrapText="1"/>
    </xf>
    <xf numFmtId="0" fontId="5" fillId="7" borderId="18" xfId="0" applyFont="1" applyFill="1" applyBorder="1" applyAlignment="1">
      <alignment wrapText="1"/>
    </xf>
    <xf numFmtId="0" fontId="5" fillId="7" borderId="18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justify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justify" vertical="center" wrapText="1"/>
    </xf>
    <xf numFmtId="0" fontId="9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13" borderId="0" xfId="0" applyFont="1" applyFill="1"/>
    <xf numFmtId="0" fontId="3" fillId="0" borderId="0" xfId="0" applyFont="1" applyBorder="1"/>
    <xf numFmtId="0" fontId="7" fillId="8" borderId="0" xfId="0" applyFont="1" applyFill="1" applyBorder="1"/>
    <xf numFmtId="0" fontId="3" fillId="0" borderId="21" xfId="0" applyFont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11" borderId="20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1" fontId="5" fillId="8" borderId="20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justify" vertical="center" wrapText="1"/>
    </xf>
    <xf numFmtId="0" fontId="7" fillId="8" borderId="18" xfId="0" applyFont="1" applyFill="1" applyBorder="1" applyAlignment="1">
      <alignment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/>
    </xf>
    <xf numFmtId="0" fontId="14" fillId="0" borderId="0" xfId="4"/>
    <xf numFmtId="0" fontId="7" fillId="0" borderId="22" xfId="4" applyFont="1" applyBorder="1" applyAlignment="1">
      <alignment vertical="center"/>
    </xf>
    <xf numFmtId="0" fontId="7" fillId="0" borderId="23" xfId="4" applyFont="1" applyBorder="1" applyAlignment="1">
      <alignment horizontal="left" vertical="center"/>
    </xf>
    <xf numFmtId="0" fontId="7" fillId="0" borderId="24" xfId="4" applyFont="1" applyBorder="1" applyAlignment="1">
      <alignment horizontal="left" vertical="center"/>
    </xf>
    <xf numFmtId="0" fontId="17" fillId="0" borderId="0" xfId="4" applyFont="1" applyBorder="1" applyAlignment="1">
      <alignment vertical="center"/>
    </xf>
    <xf numFmtId="0" fontId="17" fillId="0" borderId="18" xfId="4" applyFont="1" applyBorder="1" applyAlignment="1">
      <alignment vertical="center"/>
    </xf>
    <xf numFmtId="0" fontId="7" fillId="0" borderId="31" xfId="4" applyFont="1" applyBorder="1" applyAlignment="1">
      <alignment horizontal="center" vertical="center" wrapText="1"/>
    </xf>
    <xf numFmtId="49" fontId="7" fillId="0" borderId="32" xfId="4" applyNumberFormat="1" applyFont="1" applyBorder="1" applyAlignment="1">
      <alignment horizontal="center" vertical="center" textRotation="90" wrapText="1"/>
    </xf>
    <xf numFmtId="17" fontId="7" fillId="0" borderId="32" xfId="4" applyNumberFormat="1" applyFont="1" applyBorder="1" applyAlignment="1">
      <alignment horizontal="center" vertical="center" textRotation="90" wrapText="1"/>
    </xf>
    <xf numFmtId="0" fontId="7" fillId="0" borderId="32" xfId="4" applyFont="1" applyBorder="1" applyAlignment="1">
      <alignment horizontal="center" vertical="center" textRotation="90" wrapText="1"/>
    </xf>
    <xf numFmtId="0" fontId="7" fillId="0" borderId="32" xfId="4" applyFont="1" applyBorder="1" applyAlignment="1">
      <alignment horizontal="center" vertical="center" textRotation="90"/>
    </xf>
    <xf numFmtId="16" fontId="7" fillId="0" borderId="32" xfId="4" applyNumberFormat="1" applyFont="1" applyBorder="1" applyAlignment="1">
      <alignment horizontal="center" vertical="center" textRotation="90" wrapText="1"/>
    </xf>
    <xf numFmtId="0" fontId="7" fillId="0" borderId="33" xfId="4" applyFont="1" applyBorder="1" applyAlignment="1">
      <alignment horizontal="center" vertical="center" textRotation="90" wrapText="1"/>
    </xf>
    <xf numFmtId="0" fontId="5" fillId="0" borderId="34" xfId="4" applyFont="1" applyBorder="1" applyAlignment="1">
      <alignment horizontal="center" vertical="center" wrapText="1"/>
    </xf>
    <xf numFmtId="0" fontId="5" fillId="0" borderId="35" xfId="4" applyFont="1" applyBorder="1" applyAlignment="1">
      <alignment horizontal="center" vertical="center" wrapText="1"/>
    </xf>
    <xf numFmtId="0" fontId="18" fillId="0" borderId="35" xfId="4" applyFont="1" applyBorder="1" applyAlignment="1">
      <alignment horizontal="left" vertical="center" textRotation="90" wrapText="1"/>
    </xf>
    <xf numFmtId="0" fontId="19" fillId="0" borderId="0" xfId="4" applyFont="1" applyBorder="1" applyAlignment="1">
      <alignment horizontal="left" vertical="center" textRotation="90" wrapText="1"/>
    </xf>
    <xf numFmtId="49" fontId="5" fillId="0" borderId="16" xfId="4" applyNumberFormat="1" applyFont="1" applyBorder="1" applyAlignment="1">
      <alignment horizontal="center" vertical="center" wrapText="1"/>
    </xf>
    <xf numFmtId="49" fontId="5" fillId="0" borderId="29" xfId="4" applyNumberFormat="1" applyFont="1" applyBorder="1" applyAlignment="1">
      <alignment horizontal="center" vertical="center" wrapText="1"/>
    </xf>
    <xf numFmtId="49" fontId="5" fillId="0" borderId="29" xfId="4" applyNumberFormat="1" applyFont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 wrapText="1"/>
    </xf>
    <xf numFmtId="49" fontId="5" fillId="0" borderId="29" xfId="4" applyNumberFormat="1" applyFont="1" applyBorder="1" applyAlignment="1">
      <alignment horizontal="left" vertical="center" wrapText="1"/>
    </xf>
    <xf numFmtId="49" fontId="5" fillId="0" borderId="17" xfId="4" applyNumberFormat="1" applyFont="1" applyBorder="1" applyAlignment="1">
      <alignment horizontal="left" vertical="center" wrapText="1"/>
    </xf>
    <xf numFmtId="49" fontId="5" fillId="0" borderId="30" xfId="4" applyNumberFormat="1" applyFont="1" applyBorder="1" applyAlignment="1">
      <alignment horizontal="left" vertical="center" wrapText="1"/>
    </xf>
    <xf numFmtId="49" fontId="19" fillId="0" borderId="0" xfId="4" applyNumberFormat="1" applyFont="1" applyBorder="1" applyAlignment="1">
      <alignment horizontal="left" vertical="center" wrapText="1"/>
    </xf>
    <xf numFmtId="0" fontId="18" fillId="0" borderId="38" xfId="4" applyFont="1" applyBorder="1" applyAlignment="1">
      <alignment horizontal="center" vertical="center"/>
    </xf>
    <xf numFmtId="0" fontId="18" fillId="0" borderId="18" xfId="4" applyFont="1" applyBorder="1" applyAlignment="1">
      <alignment horizontal="center" vertical="center"/>
    </xf>
    <xf numFmtId="0" fontId="20" fillId="0" borderId="18" xfId="4" applyFont="1" applyBorder="1" applyAlignment="1">
      <alignment horizontal="center" vertical="center"/>
    </xf>
    <xf numFmtId="0" fontId="19" fillId="0" borderId="18" xfId="4" applyFont="1" applyBorder="1"/>
    <xf numFmtId="0" fontId="20" fillId="13" borderId="18" xfId="4" applyFont="1" applyFill="1" applyBorder="1" applyAlignment="1">
      <alignment horizontal="center" vertical="center"/>
    </xf>
    <xf numFmtId="49" fontId="18" fillId="0" borderId="18" xfId="4" applyNumberFormat="1" applyFont="1" applyBorder="1" applyAlignment="1">
      <alignment horizontal="center" vertical="center"/>
    </xf>
    <xf numFmtId="1" fontId="20" fillId="0" borderId="18" xfId="4" applyNumberFormat="1" applyFont="1" applyBorder="1" applyAlignment="1">
      <alignment vertical="center"/>
    </xf>
    <xf numFmtId="164" fontId="18" fillId="0" borderId="18" xfId="4" applyNumberFormat="1" applyFont="1" applyBorder="1" applyAlignment="1">
      <alignment vertical="center"/>
    </xf>
    <xf numFmtId="0" fontId="18" fillId="0" borderId="18" xfId="4" applyFont="1" applyBorder="1" applyAlignment="1">
      <alignment horizontal="center" vertical="center" wrapText="1"/>
    </xf>
    <xf numFmtId="0" fontId="18" fillId="7" borderId="18" xfId="4" applyFont="1" applyFill="1" applyBorder="1" applyAlignment="1">
      <alignment horizontal="center" vertical="center" wrapText="1"/>
    </xf>
    <xf numFmtId="0" fontId="20" fillId="0" borderId="20" xfId="4" applyFont="1" applyBorder="1" applyAlignment="1">
      <alignment horizontal="center" vertical="center"/>
    </xf>
    <xf numFmtId="0" fontId="20" fillId="0" borderId="39" xfId="4" applyFont="1" applyBorder="1" applyAlignment="1">
      <alignment horizontal="center" vertical="center"/>
    </xf>
    <xf numFmtId="0" fontId="20" fillId="0" borderId="40" xfId="4" applyFont="1" applyBorder="1" applyAlignment="1">
      <alignment horizontal="center" vertical="center"/>
    </xf>
    <xf numFmtId="0" fontId="18" fillId="0" borderId="39" xfId="4" applyFont="1" applyBorder="1" applyAlignment="1">
      <alignment horizontal="center"/>
    </xf>
    <xf numFmtId="0" fontId="18" fillId="0" borderId="18" xfId="4" applyFont="1" applyBorder="1" applyAlignment="1">
      <alignment horizontal="center"/>
    </xf>
    <xf numFmtId="164" fontId="18" fillId="0" borderId="18" xfId="4" applyNumberFormat="1" applyFont="1" applyBorder="1"/>
    <xf numFmtId="0" fontId="18" fillId="0" borderId="18" xfId="4" applyFont="1" applyBorder="1"/>
    <xf numFmtId="164" fontId="18" fillId="0" borderId="40" xfId="4" applyNumberFormat="1" applyFont="1" applyBorder="1"/>
    <xf numFmtId="1" fontId="18" fillId="0" borderId="20" xfId="4" applyNumberFormat="1" applyFont="1" applyBorder="1" applyAlignment="1">
      <alignment horizontal="center"/>
    </xf>
    <xf numFmtId="0" fontId="19" fillId="0" borderId="0" xfId="4" applyFont="1" applyBorder="1"/>
    <xf numFmtId="0" fontId="19" fillId="0" borderId="0" xfId="4" applyFont="1" applyBorder="1" applyAlignment="1">
      <alignment horizontal="left" vertical="center"/>
    </xf>
    <xf numFmtId="0" fontId="18" fillId="0" borderId="41" xfId="4" applyFont="1" applyBorder="1" applyAlignment="1">
      <alignment horizontal="center" vertical="center"/>
    </xf>
    <xf numFmtId="0" fontId="18" fillId="14" borderId="32" xfId="4" applyFont="1" applyFill="1" applyBorder="1" applyAlignment="1">
      <alignment horizontal="center" vertical="center" wrapText="1"/>
    </xf>
    <xf numFmtId="0" fontId="21" fillId="0" borderId="32" xfId="4" applyFont="1" applyBorder="1" applyAlignment="1">
      <alignment horizontal="center" vertical="center"/>
    </xf>
    <xf numFmtId="0" fontId="19" fillId="0" borderId="32" xfId="4" applyFont="1" applyBorder="1"/>
    <xf numFmtId="0" fontId="19" fillId="8" borderId="32" xfId="4" applyFont="1" applyFill="1" applyBorder="1" applyAlignment="1">
      <alignment horizontal="center" vertical="center"/>
    </xf>
    <xf numFmtId="0" fontId="18" fillId="8" borderId="32" xfId="4" applyFont="1" applyFill="1" applyBorder="1" applyAlignment="1">
      <alignment horizontal="center" vertical="center" wrapText="1"/>
    </xf>
    <xf numFmtId="0" fontId="20" fillId="13" borderId="32" xfId="4" applyFont="1" applyFill="1" applyBorder="1" applyAlignment="1">
      <alignment horizontal="center" vertical="center"/>
    </xf>
    <xf numFmtId="0" fontId="18" fillId="7" borderId="32" xfId="4" applyFont="1" applyFill="1" applyBorder="1" applyAlignment="1">
      <alignment horizontal="center" vertical="center" wrapText="1"/>
    </xf>
    <xf numFmtId="0" fontId="20" fillId="15" borderId="32" xfId="4" applyFont="1" applyFill="1" applyBorder="1" applyAlignment="1">
      <alignment horizontal="center" vertical="center"/>
    </xf>
    <xf numFmtId="0" fontId="20" fillId="0" borderId="42" xfId="4" applyFont="1" applyBorder="1" applyAlignment="1">
      <alignment horizontal="center" vertical="center"/>
    </xf>
    <xf numFmtId="0" fontId="20" fillId="0" borderId="31" xfId="4" applyFont="1" applyBorder="1" applyAlignment="1">
      <alignment horizontal="center" vertical="center"/>
    </xf>
    <xf numFmtId="0" fontId="20" fillId="0" borderId="32" xfId="4" applyFont="1" applyBorder="1" applyAlignment="1">
      <alignment horizontal="center" vertical="center"/>
    </xf>
    <xf numFmtId="0" fontId="18" fillId="0" borderId="32" xfId="4" applyFont="1" applyBorder="1" applyAlignment="1">
      <alignment horizontal="center" vertical="center"/>
    </xf>
    <xf numFmtId="0" fontId="18" fillId="0" borderId="33" xfId="4" applyFont="1" applyBorder="1" applyAlignment="1">
      <alignment horizontal="center" vertical="center"/>
    </xf>
    <xf numFmtId="1" fontId="18" fillId="0" borderId="39" xfId="4" applyNumberFormat="1" applyFont="1" applyBorder="1" applyAlignment="1">
      <alignment horizontal="center"/>
    </xf>
    <xf numFmtId="0" fontId="18" fillId="0" borderId="18" xfId="4" applyNumberFormat="1" applyFont="1" applyBorder="1"/>
    <xf numFmtId="0" fontId="19" fillId="0" borderId="0" xfId="4" applyFont="1"/>
    <xf numFmtId="0" fontId="18" fillId="0" borderId="0" xfId="4" applyFont="1"/>
    <xf numFmtId="0" fontId="18" fillId="0" borderId="0" xfId="4" applyFont="1" applyAlignment="1">
      <alignment horizontal="left" vertical="center"/>
    </xf>
    <xf numFmtId="0" fontId="18" fillId="0" borderId="0" xfId="4" applyFont="1" applyAlignment="1">
      <alignment horizontal="left"/>
    </xf>
    <xf numFmtId="0" fontId="18" fillId="0" borderId="43" xfId="4" applyFont="1" applyBorder="1" applyAlignment="1">
      <alignment horizontal="left"/>
    </xf>
    <xf numFmtId="0" fontId="18" fillId="0" borderId="32" xfId="4" applyFont="1" applyBorder="1" applyAlignment="1">
      <alignment horizontal="center"/>
    </xf>
    <xf numFmtId="0" fontId="18" fillId="0" borderId="32" xfId="4" applyFont="1" applyBorder="1" applyAlignment="1">
      <alignment horizontal="right"/>
    </xf>
    <xf numFmtId="164" fontId="18" fillId="0" borderId="33" xfId="4" applyNumberFormat="1" applyFont="1" applyBorder="1" applyAlignment="1">
      <alignment horizontal="center"/>
    </xf>
    <xf numFmtId="1" fontId="18" fillId="0" borderId="42" xfId="4" applyNumberFormat="1" applyFont="1" applyBorder="1" applyAlignment="1">
      <alignment horizontal="center"/>
    </xf>
    <xf numFmtId="0" fontId="22" fillId="0" borderId="0" xfId="4" applyFont="1"/>
    <xf numFmtId="0" fontId="5" fillId="0" borderId="0" xfId="4" applyFont="1" applyBorder="1"/>
    <xf numFmtId="0" fontId="5" fillId="0" borderId="0" xfId="4" applyFont="1" applyBorder="1" applyAlignment="1">
      <alignment horizontal="left" vertical="center"/>
    </xf>
    <xf numFmtId="0" fontId="5" fillId="0" borderId="0" xfId="4" applyFont="1" applyBorder="1" applyAlignment="1">
      <alignment horizontal="left"/>
    </xf>
    <xf numFmtId="0" fontId="5" fillId="0" borderId="0" xfId="4" applyFont="1" applyBorder="1" applyAlignment="1">
      <alignment horizontal="center"/>
    </xf>
    <xf numFmtId="0" fontId="23" fillId="0" borderId="0" xfId="4" applyFont="1" applyBorder="1"/>
    <xf numFmtId="0" fontId="5" fillId="8" borderId="0" xfId="4" applyFont="1" applyFill="1" applyBorder="1" applyAlignment="1">
      <alignment horizontal="center"/>
    </xf>
    <xf numFmtId="0" fontId="5" fillId="8" borderId="0" xfId="4" applyFont="1" applyFill="1" applyBorder="1"/>
    <xf numFmtId="0" fontId="5" fillId="0" borderId="0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/>
    </xf>
    <xf numFmtId="0" fontId="5" fillId="0" borderId="0" xfId="4" applyFont="1"/>
    <xf numFmtId="0" fontId="5" fillId="0" borderId="0" xfId="4" applyFont="1" applyAlignment="1">
      <alignment horizontal="left" vertical="center"/>
    </xf>
    <xf numFmtId="0" fontId="5" fillId="0" borderId="18" xfId="4" applyFont="1" applyBorder="1"/>
    <xf numFmtId="0" fontId="5" fillId="0" borderId="0" xfId="4" applyFont="1" applyAlignment="1">
      <alignment horizontal="left"/>
    </xf>
    <xf numFmtId="0" fontId="5" fillId="0" borderId="18" xfId="4" applyFont="1" applyBorder="1" applyAlignment="1">
      <alignment horizontal="center" vertical="center"/>
    </xf>
    <xf numFmtId="0" fontId="5" fillId="0" borderId="18" xfId="4" applyFont="1" applyBorder="1" applyAlignment="1">
      <alignment horizontal="left"/>
    </xf>
    <xf numFmtId="0" fontId="5" fillId="0" borderId="0" xfId="4" applyFont="1" applyAlignment="1">
      <alignment horizontal="center"/>
    </xf>
    <xf numFmtId="0" fontId="19" fillId="0" borderId="0" xfId="4" applyFont="1" applyAlignment="1">
      <alignment horizontal="left" vertical="center"/>
    </xf>
    <xf numFmtId="0" fontId="19" fillId="0" borderId="0" xfId="4" applyFont="1" applyAlignment="1">
      <alignment horizontal="left"/>
    </xf>
    <xf numFmtId="0" fontId="24" fillId="0" borderId="0" xfId="4" applyFont="1" applyBorder="1" applyAlignment="1">
      <alignment vertical="center"/>
    </xf>
    <xf numFmtId="0" fontId="24" fillId="0" borderId="0" xfId="4" applyFont="1" applyBorder="1" applyAlignment="1">
      <alignment horizontal="left" vertical="center"/>
    </xf>
    <xf numFmtId="0" fontId="25" fillId="0" borderId="0" xfId="4" applyFont="1" applyBorder="1" applyAlignment="1">
      <alignment horizontal="center" vertical="center" wrapText="1"/>
    </xf>
    <xf numFmtId="0" fontId="24" fillId="0" borderId="0" xfId="4" applyFont="1" applyBorder="1" applyAlignment="1">
      <alignment horizontal="center" vertical="center" wrapText="1"/>
    </xf>
    <xf numFmtId="0" fontId="13" fillId="0" borderId="0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6" fillId="0" borderId="0" xfId="4" applyFont="1" applyBorder="1" applyAlignment="1">
      <alignment horizontal="center" vertical="center" textRotation="90" wrapText="1"/>
    </xf>
    <xf numFmtId="17" fontId="26" fillId="0" borderId="0" xfId="4" applyNumberFormat="1" applyFont="1" applyBorder="1" applyAlignment="1">
      <alignment horizontal="center" vertical="center" textRotation="90" wrapText="1"/>
    </xf>
    <xf numFmtId="0" fontId="26" fillId="0" borderId="0" xfId="4" applyFont="1" applyBorder="1" applyAlignment="1">
      <alignment horizontal="center" vertical="center" textRotation="90"/>
    </xf>
    <xf numFmtId="0" fontId="27" fillId="0" borderId="0" xfId="4" applyFont="1" applyBorder="1" applyAlignment="1">
      <alignment horizontal="center" vertical="center" wrapText="1"/>
    </xf>
    <xf numFmtId="0" fontId="28" fillId="0" borderId="0" xfId="4" applyFont="1" applyBorder="1" applyAlignment="1">
      <alignment horizontal="left" vertical="center" wrapText="1"/>
    </xf>
    <xf numFmtId="0" fontId="14" fillId="0" borderId="0" xfId="4" applyBorder="1"/>
    <xf numFmtId="49" fontId="29" fillId="0" borderId="0" xfId="4" applyNumberFormat="1" applyFont="1" applyBorder="1" applyAlignment="1">
      <alignment horizontal="center" vertical="center" wrapText="1"/>
    </xf>
    <xf numFmtId="49" fontId="29" fillId="0" borderId="0" xfId="4" applyNumberFormat="1" applyFont="1" applyBorder="1" applyAlignment="1">
      <alignment horizontal="center" vertical="center"/>
    </xf>
    <xf numFmtId="0" fontId="18" fillId="14" borderId="18" xfId="4" applyFont="1" applyFill="1" applyBorder="1" applyAlignment="1">
      <alignment horizontal="center" vertical="center" wrapText="1"/>
    </xf>
    <xf numFmtId="49" fontId="27" fillId="0" borderId="0" xfId="4" applyNumberFormat="1" applyFont="1" applyBorder="1" applyAlignment="1">
      <alignment horizontal="center" vertical="center" wrapText="1"/>
    </xf>
    <xf numFmtId="49" fontId="27" fillId="0" borderId="0" xfId="4" applyNumberFormat="1" applyFont="1" applyBorder="1" applyAlignment="1">
      <alignment horizontal="left" vertical="center" wrapText="1"/>
    </xf>
    <xf numFmtId="0" fontId="14" fillId="0" borderId="0" xfId="4" applyBorder="1" applyAlignment="1">
      <alignment horizontal="center" vertical="center"/>
    </xf>
    <xf numFmtId="49" fontId="14" fillId="0" borderId="0" xfId="4" applyNumberFormat="1" applyBorder="1" applyAlignment="1">
      <alignment horizontal="center" vertical="center"/>
    </xf>
    <xf numFmtId="0" fontId="27" fillId="0" borderId="0" xfId="4" applyFont="1" applyBorder="1" applyAlignment="1">
      <alignment horizontal="center"/>
    </xf>
    <xf numFmtId="0" fontId="27" fillId="0" borderId="0" xfId="4" applyFont="1" applyBorder="1"/>
    <xf numFmtId="0" fontId="27" fillId="0" borderId="0" xfId="4" applyNumberFormat="1" applyFont="1" applyBorder="1"/>
    <xf numFmtId="0" fontId="22" fillId="0" borderId="0" xfId="4" applyFont="1" applyBorder="1"/>
    <xf numFmtId="0" fontId="14" fillId="0" borderId="0" xfId="4" applyBorder="1" applyAlignment="1">
      <alignment horizontal="left" vertical="center"/>
    </xf>
    <xf numFmtId="0" fontId="14" fillId="0" borderId="0" xfId="4" applyBorder="1" applyAlignment="1">
      <alignment horizontal="left"/>
    </xf>
    <xf numFmtId="164" fontId="27" fillId="0" borderId="0" xfId="4" applyNumberFormat="1" applyFont="1" applyBorder="1"/>
    <xf numFmtId="0" fontId="14" fillId="0" borderId="44" xfId="4" applyBorder="1" applyAlignment="1">
      <alignment horizontal="left"/>
    </xf>
    <xf numFmtId="49" fontId="26" fillId="0" borderId="0" xfId="4" applyNumberFormat="1" applyFont="1" applyBorder="1" applyAlignment="1">
      <alignment horizontal="center" vertical="center" textRotation="90" wrapText="1"/>
    </xf>
    <xf numFmtId="16" fontId="26" fillId="0" borderId="0" xfId="4" applyNumberFormat="1" applyFont="1" applyBorder="1" applyAlignment="1">
      <alignment horizontal="center" vertical="center" textRotation="90" wrapText="1"/>
    </xf>
    <xf numFmtId="0" fontId="14" fillId="0" borderId="0" xfId="4" applyAlignment="1">
      <alignment horizontal="left" vertical="center"/>
    </xf>
    <xf numFmtId="0" fontId="14" fillId="0" borderId="0" xfId="4" applyAlignment="1">
      <alignment horizontal="left"/>
    </xf>
    <xf numFmtId="0" fontId="20" fillId="8" borderId="32" xfId="4" applyFont="1" applyFill="1" applyBorder="1" applyAlignment="1">
      <alignment horizontal="center" vertical="center" wrapText="1"/>
    </xf>
    <xf numFmtId="0" fontId="32" fillId="16" borderId="0" xfId="5" applyFont="1" applyFill="1"/>
    <xf numFmtId="0" fontId="31" fillId="0" borderId="0" xfId="5" applyFont="1"/>
    <xf numFmtId="0" fontId="33" fillId="0" borderId="0" xfId="5" applyFont="1" applyAlignment="1">
      <alignment vertical="center"/>
    </xf>
    <xf numFmtId="0" fontId="33" fillId="0" borderId="0" xfId="5" applyFont="1"/>
    <xf numFmtId="0" fontId="31" fillId="0" borderId="0" xfId="5" applyFont="1" applyFill="1"/>
    <xf numFmtId="0" fontId="34" fillId="0" borderId="0" xfId="5" applyFont="1" applyAlignment="1">
      <alignment vertical="center"/>
    </xf>
    <xf numFmtId="0" fontId="35" fillId="0" borderId="0" xfId="5" applyFont="1"/>
    <xf numFmtId="0" fontId="36" fillId="0" borderId="0" xfId="5" applyFont="1"/>
    <xf numFmtId="0" fontId="36" fillId="0" borderId="0" xfId="5" applyFont="1" applyFill="1"/>
    <xf numFmtId="0" fontId="39" fillId="0" borderId="18" xfId="5" applyFont="1" applyBorder="1" applyAlignment="1">
      <alignment horizontal="center" vertical="center" wrapText="1"/>
    </xf>
    <xf numFmtId="0" fontId="39" fillId="0" borderId="18" xfId="5" applyFont="1" applyBorder="1" applyAlignment="1">
      <alignment horizontal="center" vertical="center"/>
    </xf>
    <xf numFmtId="0" fontId="40" fillId="0" borderId="18" xfId="5" applyFont="1" applyBorder="1" applyAlignment="1">
      <alignment vertical="center"/>
    </xf>
    <xf numFmtId="0" fontId="40" fillId="0" borderId="18" xfId="5" applyFont="1" applyBorder="1" applyAlignment="1">
      <alignment horizontal="center" wrapText="1"/>
    </xf>
    <xf numFmtId="0" fontId="40" fillId="0" borderId="18" xfId="5" applyFont="1" applyBorder="1" applyAlignment="1">
      <alignment wrapText="1"/>
    </xf>
    <xf numFmtId="0" fontId="41" fillId="0" borderId="18" xfId="5" applyFont="1" applyBorder="1" applyAlignment="1">
      <alignment horizontal="center" vertical="center" wrapText="1"/>
    </xf>
    <xf numFmtId="0" fontId="42" fillId="0" borderId="18" xfId="5" applyFont="1" applyBorder="1" applyAlignment="1">
      <alignment vertical="center" wrapText="1"/>
    </xf>
    <xf numFmtId="0" fontId="43" fillId="0" borderId="18" xfId="5" applyFont="1" applyFill="1" applyBorder="1" applyAlignment="1">
      <alignment vertical="center" wrapText="1"/>
    </xf>
    <xf numFmtId="0" fontId="41" fillId="0" borderId="18" xfId="5" applyFont="1" applyFill="1" applyBorder="1" applyAlignment="1">
      <alignment horizontal="center" vertical="center" wrapText="1"/>
    </xf>
    <xf numFmtId="0" fontId="31" fillId="0" borderId="18" xfId="5" applyFont="1" applyFill="1" applyBorder="1"/>
    <xf numFmtId="0" fontId="43" fillId="0" borderId="18" xfId="5" applyFont="1" applyFill="1" applyBorder="1" applyAlignment="1">
      <alignment vertical="center"/>
    </xf>
    <xf numFmtId="0" fontId="43" fillId="0" borderId="40" xfId="5" applyFont="1" applyFill="1" applyBorder="1" applyAlignment="1">
      <alignment vertical="top" wrapText="1"/>
    </xf>
    <xf numFmtId="0" fontId="40" fillId="0" borderId="18" xfId="5" applyFont="1" applyFill="1" applyBorder="1" applyAlignment="1">
      <alignment vertical="center" wrapText="1"/>
    </xf>
    <xf numFmtId="0" fontId="43" fillId="0" borderId="40" xfId="5" applyFont="1" applyFill="1" applyBorder="1" applyAlignment="1">
      <alignment wrapText="1"/>
    </xf>
    <xf numFmtId="0" fontId="43" fillId="0" borderId="18" xfId="5" applyFont="1" applyFill="1" applyBorder="1" applyAlignment="1">
      <alignment horizontal="left" vertical="center" wrapText="1"/>
    </xf>
    <xf numFmtId="0" fontId="39" fillId="0" borderId="40" xfId="5" applyFont="1" applyFill="1" applyBorder="1" applyAlignment="1">
      <alignment vertical="top" wrapText="1"/>
    </xf>
    <xf numFmtId="0" fontId="44" fillId="0" borderId="18" xfId="5" applyFont="1" applyFill="1" applyBorder="1"/>
    <xf numFmtId="0" fontId="40" fillId="0" borderId="18" xfId="5" applyFont="1" applyFill="1" applyBorder="1" applyAlignment="1">
      <alignment vertical="center"/>
    </xf>
    <xf numFmtId="0" fontId="40" fillId="0" borderId="18" xfId="5" applyFont="1" applyFill="1" applyBorder="1" applyAlignment="1">
      <alignment vertical="top" wrapText="1"/>
    </xf>
    <xf numFmtId="0" fontId="42" fillId="0" borderId="18" xfId="5" applyFont="1" applyFill="1" applyBorder="1" applyAlignment="1">
      <alignment vertical="center" wrapText="1"/>
    </xf>
    <xf numFmtId="0" fontId="41" fillId="17" borderId="18" xfId="5" applyFont="1" applyFill="1" applyBorder="1" applyAlignment="1">
      <alignment horizontal="center" vertical="center" wrapText="1"/>
    </xf>
    <xf numFmtId="0" fontId="41" fillId="8" borderId="18" xfId="5" applyFont="1" applyFill="1" applyBorder="1" applyAlignment="1">
      <alignment horizontal="center" vertical="center" wrapText="1"/>
    </xf>
    <xf numFmtId="0" fontId="45" fillId="0" borderId="18" xfId="5" applyFont="1" applyFill="1" applyBorder="1" applyAlignment="1">
      <alignment vertical="top" wrapText="1"/>
    </xf>
    <xf numFmtId="0" fontId="43" fillId="0" borderId="18" xfId="5" applyFont="1" applyFill="1" applyBorder="1" applyAlignment="1">
      <alignment vertical="top" wrapText="1"/>
    </xf>
    <xf numFmtId="0" fontId="43" fillId="0" borderId="18" xfId="5" applyFont="1" applyFill="1" applyBorder="1" applyAlignment="1">
      <alignment wrapText="1"/>
    </xf>
    <xf numFmtId="0" fontId="43" fillId="8" borderId="18" xfId="5" applyFont="1" applyFill="1" applyBorder="1" applyAlignment="1">
      <alignment vertical="center" wrapText="1"/>
    </xf>
    <xf numFmtId="0" fontId="45" fillId="0" borderId="40" xfId="5" applyFont="1" applyFill="1" applyBorder="1" applyAlignment="1">
      <alignment wrapText="1"/>
    </xf>
    <xf numFmtId="0" fontId="46" fillId="17" borderId="18" xfId="5" applyFont="1" applyFill="1" applyBorder="1" applyAlignment="1">
      <alignment horizontal="center" vertical="center" wrapText="1"/>
    </xf>
    <xf numFmtId="0" fontId="47" fillId="0" borderId="18" xfId="5" applyFont="1" applyFill="1" applyBorder="1"/>
    <xf numFmtId="0" fontId="31" fillId="0" borderId="0" xfId="5" applyFont="1" applyAlignment="1">
      <alignment vertical="center"/>
    </xf>
    <xf numFmtId="0" fontId="48" fillId="0" borderId="0" xfId="5" applyFont="1" applyAlignment="1"/>
    <xf numFmtId="0" fontId="46" fillId="0" borderId="18" xfId="5" applyFont="1" applyBorder="1" applyAlignment="1">
      <alignment horizontal="center" vertical="center" wrapText="1"/>
    </xf>
    <xf numFmtId="0" fontId="39" fillId="18" borderId="18" xfId="5" applyFont="1" applyFill="1" applyBorder="1" applyAlignment="1">
      <alignment horizontal="center" vertical="center"/>
    </xf>
    <xf numFmtId="0" fontId="41" fillId="18" borderId="18" xfId="5" applyFont="1" applyFill="1" applyBorder="1" applyAlignment="1">
      <alignment horizontal="center" vertical="center" wrapText="1"/>
    </xf>
    <xf numFmtId="0" fontId="44" fillId="18" borderId="18" xfId="5" applyFont="1" applyFill="1" applyBorder="1"/>
    <xf numFmtId="0" fontId="31" fillId="8" borderId="0" xfId="5" applyFont="1" applyFill="1"/>
    <xf numFmtId="0" fontId="36" fillId="8" borderId="0" xfId="5" applyFont="1" applyFill="1"/>
    <xf numFmtId="0" fontId="39" fillId="8" borderId="18" xfId="5" applyFont="1" applyFill="1" applyBorder="1" applyAlignment="1">
      <alignment horizontal="center" vertical="center" wrapText="1"/>
    </xf>
    <xf numFmtId="0" fontId="39" fillId="8" borderId="18" xfId="5" applyFont="1" applyFill="1" applyBorder="1" applyAlignment="1">
      <alignment horizontal="center" vertical="center"/>
    </xf>
    <xf numFmtId="0" fontId="44" fillId="8" borderId="18" xfId="5" applyFont="1" applyFill="1" applyBorder="1"/>
    <xf numFmtId="0" fontId="31" fillId="8" borderId="18" xfId="5" applyFont="1" applyFill="1" applyBorder="1"/>
    <xf numFmtId="0" fontId="45" fillId="0" borderId="18" xfId="5" applyFont="1" applyFill="1" applyBorder="1" applyAlignment="1">
      <alignment vertical="center" wrapText="1"/>
    </xf>
    <xf numFmtId="0" fontId="40" fillId="0" borderId="40" xfId="5" applyFont="1" applyFill="1" applyBorder="1" applyAlignment="1">
      <alignment vertical="center" wrapText="1"/>
    </xf>
    <xf numFmtId="0" fontId="43" fillId="0" borderId="40" xfId="5" applyFont="1" applyFill="1" applyBorder="1" applyAlignment="1">
      <alignment vertical="center" wrapText="1"/>
    </xf>
    <xf numFmtId="0" fontId="43" fillId="8" borderId="18" xfId="5" applyFont="1" applyFill="1" applyBorder="1" applyAlignment="1">
      <alignment wrapText="1"/>
    </xf>
    <xf numFmtId="0" fontId="31" fillId="18" borderId="18" xfId="5" applyFont="1" applyFill="1" applyBorder="1"/>
    <xf numFmtId="0" fontId="18" fillId="18" borderId="32" xfId="4" applyFont="1" applyFill="1" applyBorder="1" applyAlignment="1">
      <alignment horizontal="center" vertical="center" wrapText="1"/>
    </xf>
    <xf numFmtId="0" fontId="47" fillId="18" borderId="18" xfId="5" applyFont="1" applyFill="1" applyBorder="1"/>
    <xf numFmtId="0" fontId="49" fillId="8" borderId="0" xfId="6" applyFont="1" applyFill="1"/>
    <xf numFmtId="0" fontId="1" fillId="8" borderId="0" xfId="6" applyFill="1"/>
    <xf numFmtId="0" fontId="50" fillId="8" borderId="0" xfId="6" applyFont="1" applyFill="1"/>
    <xf numFmtId="0" fontId="53" fillId="13" borderId="0" xfId="6" applyFont="1" applyFill="1"/>
    <xf numFmtId="0" fontId="52" fillId="8" borderId="18" xfId="6" applyFont="1" applyFill="1" applyBorder="1" applyAlignment="1">
      <alignment horizontal="center" vertical="center" textRotation="90" wrapText="1"/>
    </xf>
    <xf numFmtId="0" fontId="52" fillId="8" borderId="40" xfId="6" applyFont="1" applyFill="1" applyBorder="1" applyAlignment="1">
      <alignment horizontal="center" vertical="center" textRotation="90" wrapText="1"/>
    </xf>
    <xf numFmtId="49" fontId="55" fillId="13" borderId="18" xfId="3" applyNumberFormat="1" applyFont="1" applyFill="1" applyBorder="1" applyAlignment="1">
      <alignment horizontal="center"/>
    </xf>
    <xf numFmtId="49" fontId="56" fillId="13" borderId="18" xfId="3" applyNumberFormat="1" applyFont="1" applyFill="1" applyBorder="1" applyAlignment="1">
      <alignment horizontal="left" wrapText="1"/>
    </xf>
    <xf numFmtId="1" fontId="55" fillId="13" borderId="18" xfId="6" applyNumberFormat="1" applyFont="1" applyFill="1" applyBorder="1" applyAlignment="1">
      <alignment horizontal="center"/>
    </xf>
    <xf numFmtId="0" fontId="57" fillId="13" borderId="20" xfId="6" applyFont="1" applyFill="1" applyBorder="1"/>
    <xf numFmtId="0" fontId="55" fillId="13" borderId="21" xfId="6" applyFont="1" applyFill="1" applyBorder="1"/>
    <xf numFmtId="0" fontId="55" fillId="13" borderId="50" xfId="6" applyFont="1" applyFill="1" applyBorder="1"/>
    <xf numFmtId="0" fontId="55" fillId="13" borderId="40" xfId="6" applyFont="1" applyFill="1" applyBorder="1"/>
    <xf numFmtId="0" fontId="55" fillId="13" borderId="20" xfId="6" applyFont="1" applyFill="1" applyBorder="1"/>
    <xf numFmtId="0" fontId="58" fillId="13" borderId="21" xfId="6" applyFont="1" applyFill="1" applyBorder="1"/>
    <xf numFmtId="0" fontId="58" fillId="13" borderId="50" xfId="6" applyFont="1" applyFill="1" applyBorder="1"/>
    <xf numFmtId="0" fontId="58" fillId="13" borderId="40" xfId="6" applyFont="1" applyFill="1" applyBorder="1"/>
    <xf numFmtId="0" fontId="58" fillId="13" borderId="20" xfId="6" applyFont="1" applyFill="1" applyBorder="1"/>
    <xf numFmtId="0" fontId="59" fillId="13" borderId="0" xfId="6" applyFont="1" applyFill="1"/>
    <xf numFmtId="0" fontId="59" fillId="13" borderId="18" xfId="7" applyFont="1" applyFill="1" applyBorder="1"/>
    <xf numFmtId="0" fontId="59" fillId="13" borderId="50" xfId="7" applyFont="1" applyFill="1" applyBorder="1"/>
    <xf numFmtId="0" fontId="59" fillId="13" borderId="21" xfId="7" applyFont="1" applyFill="1" applyBorder="1"/>
    <xf numFmtId="49" fontId="60" fillId="8" borderId="18" xfId="3" applyNumberFormat="1" applyFont="1" applyFill="1" applyBorder="1" applyAlignment="1">
      <alignment horizontal="center" vertical="center"/>
    </xf>
    <xf numFmtId="0" fontId="56" fillId="8" borderId="18" xfId="4" quotePrefix="1" applyFont="1" applyFill="1" applyBorder="1" applyAlignment="1">
      <alignment horizontal="center" vertical="center" wrapText="1"/>
    </xf>
    <xf numFmtId="0" fontId="15" fillId="8" borderId="18" xfId="4" quotePrefix="1" applyFont="1" applyFill="1" applyBorder="1" applyAlignment="1">
      <alignment horizontal="center" vertical="center" wrapText="1"/>
    </xf>
    <xf numFmtId="0" fontId="15" fillId="8" borderId="18" xfId="4" applyFont="1" applyFill="1" applyBorder="1" applyAlignment="1">
      <alignment horizontal="center" vertical="center"/>
    </xf>
    <xf numFmtId="0" fontId="15" fillId="8" borderId="20" xfId="4" applyFont="1" applyFill="1" applyBorder="1" applyAlignment="1">
      <alignment horizontal="center" vertical="center"/>
    </xf>
    <xf numFmtId="0" fontId="15" fillId="8" borderId="21" xfId="4" applyFont="1" applyFill="1" applyBorder="1" applyAlignment="1">
      <alignment horizontal="center" vertical="center"/>
    </xf>
    <xf numFmtId="0" fontId="15" fillId="8" borderId="50" xfId="4" applyFont="1" applyFill="1" applyBorder="1" applyAlignment="1">
      <alignment horizontal="center" vertical="center"/>
    </xf>
    <xf numFmtId="0" fontId="15" fillId="8" borderId="40" xfId="4" applyFont="1" applyFill="1" applyBorder="1" applyAlignment="1">
      <alignment horizontal="center" vertical="center"/>
    </xf>
    <xf numFmtId="0" fontId="15" fillId="8" borderId="20" xfId="6" applyFont="1" applyFill="1" applyBorder="1" applyAlignment="1">
      <alignment horizontal="center" vertical="center"/>
    </xf>
    <xf numFmtId="0" fontId="59" fillId="8" borderId="18" xfId="6" applyFont="1" applyFill="1" applyBorder="1" applyAlignment="1">
      <alignment horizontal="center" vertical="center"/>
    </xf>
    <xf numFmtId="0" fontId="59" fillId="8" borderId="50" xfId="6" applyFont="1" applyFill="1" applyBorder="1" applyAlignment="1">
      <alignment horizontal="center" vertical="center"/>
    </xf>
    <xf numFmtId="0" fontId="59" fillId="8" borderId="21" xfId="6" applyFont="1" applyFill="1" applyBorder="1" applyAlignment="1">
      <alignment horizontal="center" vertical="center"/>
    </xf>
    <xf numFmtId="0" fontId="59" fillId="8" borderId="0" xfId="6" applyFont="1" applyFill="1" applyAlignment="1">
      <alignment horizontal="center" vertical="center"/>
    </xf>
    <xf numFmtId="49" fontId="60" fillId="8" borderId="18" xfId="3" applyNumberFormat="1" applyFont="1" applyFill="1" applyBorder="1" applyAlignment="1">
      <alignment horizontal="left" vertical="center"/>
    </xf>
    <xf numFmtId="0" fontId="61" fillId="8" borderId="18" xfId="4" applyFont="1" applyFill="1" applyBorder="1" applyAlignment="1">
      <alignment vertical="center" wrapText="1"/>
    </xf>
    <xf numFmtId="0" fontId="15" fillId="8" borderId="40" xfId="4" quotePrefix="1" applyFont="1" applyFill="1" applyBorder="1" applyAlignment="1">
      <alignment horizontal="center" vertical="center" wrapText="1"/>
    </xf>
    <xf numFmtId="0" fontId="59" fillId="8" borderId="0" xfId="6" applyFont="1" applyFill="1"/>
    <xf numFmtId="0" fontId="61" fillId="8" borderId="18" xfId="4" applyFont="1" applyFill="1" applyBorder="1" applyAlignment="1">
      <alignment horizontal="left" wrapText="1"/>
    </xf>
    <xf numFmtId="0" fontId="54" fillId="8" borderId="0" xfId="4" applyFont="1" applyFill="1"/>
    <xf numFmtId="0" fontId="54" fillId="8" borderId="18" xfId="4" applyFont="1" applyFill="1" applyBorder="1"/>
    <xf numFmtId="0" fontId="54" fillId="8" borderId="50" xfId="4" applyFont="1" applyFill="1" applyBorder="1"/>
    <xf numFmtId="0" fontId="15" fillId="8" borderId="18" xfId="5" applyFont="1" applyFill="1" applyBorder="1" applyAlignment="1">
      <alignment horizontal="center" vertical="center"/>
    </xf>
    <xf numFmtId="0" fontId="55" fillId="13" borderId="18" xfId="6" applyFont="1" applyFill="1" applyBorder="1" applyAlignment="1">
      <alignment vertical="center" wrapText="1"/>
    </xf>
    <xf numFmtId="0" fontId="56" fillId="13" borderId="18" xfId="6" applyFont="1" applyFill="1" applyBorder="1" applyAlignment="1">
      <alignment vertical="center" wrapText="1"/>
    </xf>
    <xf numFmtId="0" fontId="56" fillId="13" borderId="40" xfId="4" quotePrefix="1" applyFont="1" applyFill="1" applyBorder="1" applyAlignment="1">
      <alignment horizontal="center" vertical="center" wrapText="1"/>
    </xf>
    <xf numFmtId="0" fontId="56" fillId="13" borderId="18" xfId="4" applyFont="1" applyFill="1" applyBorder="1" applyAlignment="1">
      <alignment horizontal="center" vertical="center"/>
    </xf>
    <xf numFmtId="0" fontId="56" fillId="13" borderId="18" xfId="5" applyFont="1" applyFill="1" applyBorder="1" applyAlignment="1">
      <alignment horizontal="center" vertical="center"/>
    </xf>
    <xf numFmtId="0" fontId="56" fillId="13" borderId="20" xfId="4" applyFont="1" applyFill="1" applyBorder="1" applyAlignment="1">
      <alignment horizontal="center" vertical="center"/>
    </xf>
    <xf numFmtId="0" fontId="56" fillId="13" borderId="21" xfId="4" applyFont="1" applyFill="1" applyBorder="1" applyAlignment="1">
      <alignment horizontal="center" vertical="center"/>
    </xf>
    <xf numFmtId="0" fontId="56" fillId="13" borderId="50" xfId="4" applyFont="1" applyFill="1" applyBorder="1" applyAlignment="1">
      <alignment horizontal="center" vertical="center"/>
    </xf>
    <xf numFmtId="0" fontId="56" fillId="13" borderId="40" xfId="4" applyFont="1" applyFill="1" applyBorder="1" applyAlignment="1">
      <alignment horizontal="center" vertical="center"/>
    </xf>
    <xf numFmtId="0" fontId="56" fillId="13" borderId="20" xfId="6" applyFont="1" applyFill="1" applyBorder="1" applyAlignment="1">
      <alignment horizontal="center" vertical="center"/>
    </xf>
    <xf numFmtId="0" fontId="59" fillId="13" borderId="18" xfId="6" applyFont="1" applyFill="1" applyBorder="1" applyAlignment="1">
      <alignment horizontal="center" vertical="center"/>
    </xf>
    <xf numFmtId="0" fontId="59" fillId="13" borderId="50" xfId="6" applyFont="1" applyFill="1" applyBorder="1" applyAlignment="1">
      <alignment horizontal="center" vertical="center"/>
    </xf>
    <xf numFmtId="0" fontId="59" fillId="13" borderId="21" xfId="6" applyFont="1" applyFill="1" applyBorder="1" applyAlignment="1">
      <alignment horizontal="center" vertical="center"/>
    </xf>
    <xf numFmtId="1" fontId="56" fillId="13" borderId="18" xfId="6" applyNumberFormat="1" applyFont="1" applyFill="1" applyBorder="1" applyAlignment="1">
      <alignment horizontal="center"/>
    </xf>
    <xf numFmtId="0" fontId="56" fillId="13" borderId="18" xfId="6" applyFont="1" applyFill="1" applyBorder="1" applyAlignment="1"/>
    <xf numFmtId="0" fontId="62" fillId="13" borderId="18" xfId="6" applyFont="1" applyFill="1" applyBorder="1" applyAlignment="1">
      <alignment horizontal="center" vertical="center"/>
    </xf>
    <xf numFmtId="0" fontId="62" fillId="13" borderId="20" xfId="6" applyFont="1" applyFill="1" applyBorder="1" applyAlignment="1">
      <alignment horizontal="center" vertical="center"/>
    </xf>
    <xf numFmtId="0" fontId="62" fillId="13" borderId="21" xfId="6" applyFont="1" applyFill="1" applyBorder="1" applyAlignment="1">
      <alignment horizontal="center" vertical="center"/>
    </xf>
    <xf numFmtId="0" fontId="62" fillId="13" borderId="50" xfId="6" applyFont="1" applyFill="1" applyBorder="1" applyAlignment="1">
      <alignment horizontal="center" vertical="center"/>
    </xf>
    <xf numFmtId="0" fontId="62" fillId="13" borderId="40" xfId="6" applyFont="1" applyFill="1" applyBorder="1" applyAlignment="1">
      <alignment horizontal="center" vertical="center"/>
    </xf>
    <xf numFmtId="0" fontId="59" fillId="13" borderId="18" xfId="6" applyFont="1" applyFill="1" applyBorder="1"/>
    <xf numFmtId="0" fontId="59" fillId="13" borderId="50" xfId="6" applyFont="1" applyFill="1" applyBorder="1"/>
    <xf numFmtId="0" fontId="59" fillId="13" borderId="21" xfId="6" applyFont="1" applyFill="1" applyBorder="1"/>
    <xf numFmtId="0" fontId="60" fillId="8" borderId="18" xfId="7" applyFont="1" applyFill="1" applyBorder="1" applyAlignment="1">
      <alignment vertical="center" wrapText="1"/>
    </xf>
    <xf numFmtId="0" fontId="63" fillId="8" borderId="18" xfId="4" applyFont="1" applyFill="1" applyBorder="1" applyAlignment="1">
      <alignment horizontal="left" wrapText="1"/>
    </xf>
    <xf numFmtId="0" fontId="63" fillId="8" borderId="40" xfId="7" quotePrefix="1" applyFont="1" applyFill="1" applyBorder="1" applyAlignment="1">
      <alignment horizontal="center" vertical="center" wrapText="1"/>
    </xf>
    <xf numFmtId="0" fontId="54" fillId="8" borderId="18" xfId="6" applyFont="1" applyFill="1" applyBorder="1" applyAlignment="1">
      <alignment horizontal="center" vertical="center"/>
    </xf>
    <xf numFmtId="0" fontId="15" fillId="8" borderId="18" xfId="6" applyFont="1" applyFill="1" applyBorder="1" applyAlignment="1">
      <alignment horizontal="center" vertical="center"/>
    </xf>
    <xf numFmtId="0" fontId="52" fillId="8" borderId="18" xfId="4" applyFont="1" applyFill="1" applyBorder="1" applyAlignment="1">
      <alignment horizontal="center" vertical="center"/>
    </xf>
    <xf numFmtId="0" fontId="54" fillId="8" borderId="20" xfId="6" applyFont="1" applyFill="1" applyBorder="1" applyAlignment="1">
      <alignment horizontal="center" vertical="center"/>
    </xf>
    <xf numFmtId="0" fontId="15" fillId="8" borderId="50" xfId="6" applyFont="1" applyFill="1" applyBorder="1" applyAlignment="1">
      <alignment horizontal="center" vertical="center"/>
    </xf>
    <xf numFmtId="0" fontId="52" fillId="8" borderId="21" xfId="4" applyFont="1" applyFill="1" applyBorder="1" applyAlignment="1">
      <alignment horizontal="center" vertical="center"/>
    </xf>
    <xf numFmtId="0" fontId="54" fillId="8" borderId="50" xfId="6" applyFont="1" applyFill="1" applyBorder="1" applyAlignment="1">
      <alignment horizontal="center" vertical="center"/>
    </xf>
    <xf numFmtId="0" fontId="64" fillId="8" borderId="21" xfId="6" applyFont="1" applyFill="1" applyBorder="1" applyAlignment="1">
      <alignment horizontal="center" vertical="center"/>
    </xf>
    <xf numFmtId="0" fontId="64" fillId="8" borderId="40" xfId="6" applyFont="1" applyFill="1" applyBorder="1" applyAlignment="1">
      <alignment horizontal="center" vertical="center"/>
    </xf>
    <xf numFmtId="0" fontId="63" fillId="8" borderId="18" xfId="4" applyFont="1" applyFill="1" applyBorder="1" applyAlignment="1">
      <alignment horizontal="left" vertical="center" wrapText="1"/>
    </xf>
    <xf numFmtId="0" fontId="54" fillId="8" borderId="21" xfId="6" applyFont="1" applyFill="1" applyBorder="1" applyAlignment="1">
      <alignment horizontal="center" vertical="center"/>
    </xf>
    <xf numFmtId="0" fontId="54" fillId="8" borderId="40" xfId="6" applyFont="1" applyFill="1" applyBorder="1" applyAlignment="1">
      <alignment horizontal="center" vertical="center"/>
    </xf>
    <xf numFmtId="0" fontId="15" fillId="8" borderId="40" xfId="6" applyFont="1" applyFill="1" applyBorder="1" applyAlignment="1">
      <alignment horizontal="center" vertical="center"/>
    </xf>
    <xf numFmtId="0" fontId="64" fillId="8" borderId="21" xfId="4" applyFont="1" applyFill="1" applyBorder="1" applyAlignment="1">
      <alignment horizontal="center" vertical="center"/>
    </xf>
    <xf numFmtId="0" fontId="15" fillId="8" borderId="21" xfId="6" applyFont="1" applyFill="1" applyBorder="1" applyAlignment="1">
      <alignment horizontal="center" vertical="center"/>
    </xf>
    <xf numFmtId="0" fontId="65" fillId="13" borderId="18" xfId="6" applyFont="1" applyFill="1" applyBorder="1"/>
    <xf numFmtId="0" fontId="56" fillId="13" borderId="21" xfId="6" applyFont="1" applyFill="1" applyBorder="1" applyAlignment="1">
      <alignment horizontal="center" vertical="center"/>
    </xf>
    <xf numFmtId="0" fontId="56" fillId="13" borderId="50" xfId="6" applyFont="1" applyFill="1" applyBorder="1" applyAlignment="1">
      <alignment horizontal="center" vertical="center"/>
    </xf>
    <xf numFmtId="0" fontId="56" fillId="13" borderId="47" xfId="6" applyFont="1" applyFill="1" applyBorder="1" applyAlignment="1">
      <alignment horizontal="center" vertical="center"/>
    </xf>
    <xf numFmtId="0" fontId="55" fillId="8" borderId="18" xfId="7" applyFont="1" applyFill="1" applyBorder="1" applyAlignment="1">
      <alignment vertical="center" wrapText="1"/>
    </xf>
    <xf numFmtId="0" fontId="66" fillId="8" borderId="18" xfId="4" applyFont="1" applyFill="1" applyBorder="1" applyAlignment="1">
      <alignment horizontal="left" wrapText="1"/>
    </xf>
    <xf numFmtId="0" fontId="66" fillId="8" borderId="18" xfId="4" applyFont="1" applyFill="1" applyBorder="1" applyAlignment="1">
      <alignment horizontal="center" vertical="center" wrapText="1"/>
    </xf>
    <xf numFmtId="0" fontId="59" fillId="8" borderId="18" xfId="6" applyFont="1" applyFill="1" applyBorder="1"/>
    <xf numFmtId="0" fontId="59" fillId="8" borderId="50" xfId="6" applyFont="1" applyFill="1" applyBorder="1"/>
    <xf numFmtId="0" fontId="59" fillId="8" borderId="21" xfId="6" applyFont="1" applyFill="1" applyBorder="1"/>
    <xf numFmtId="1" fontId="60" fillId="8" borderId="18" xfId="3" quotePrefix="1" applyNumberFormat="1" applyFont="1" applyFill="1" applyBorder="1" applyAlignment="1">
      <alignment horizontal="center" vertical="center"/>
    </xf>
    <xf numFmtId="0" fontId="60" fillId="8" borderId="18" xfId="6" applyFont="1" applyFill="1" applyBorder="1" applyAlignment="1">
      <alignment vertical="center" wrapText="1"/>
    </xf>
    <xf numFmtId="0" fontId="60" fillId="8" borderId="32" xfId="6" applyFont="1" applyFill="1" applyBorder="1" applyAlignment="1">
      <alignment vertical="center" wrapText="1"/>
    </xf>
    <xf numFmtId="0" fontId="63" fillId="8" borderId="32" xfId="4" applyFont="1" applyFill="1" applyBorder="1" applyAlignment="1">
      <alignment horizontal="left" wrapText="1"/>
    </xf>
    <xf numFmtId="0" fontId="52" fillId="8" borderId="32" xfId="4" applyFont="1" applyFill="1" applyBorder="1" applyAlignment="1">
      <alignment horizontal="center" vertical="center"/>
    </xf>
    <xf numFmtId="0" fontId="54" fillId="8" borderId="32" xfId="6" applyFont="1" applyFill="1" applyBorder="1" applyAlignment="1">
      <alignment horizontal="center" vertical="center"/>
    </xf>
    <xf numFmtId="0" fontId="54" fillId="8" borderId="42" xfId="6" applyFont="1" applyFill="1" applyBorder="1" applyAlignment="1">
      <alignment horizontal="center" vertical="center"/>
    </xf>
    <xf numFmtId="0" fontId="15" fillId="8" borderId="55" xfId="6" applyFont="1" applyFill="1" applyBorder="1" applyAlignment="1">
      <alignment horizontal="center" vertical="center"/>
    </xf>
    <xf numFmtId="0" fontId="15" fillId="8" borderId="56" xfId="6" applyFont="1" applyFill="1" applyBorder="1" applyAlignment="1">
      <alignment horizontal="center" vertical="center"/>
    </xf>
    <xf numFmtId="0" fontId="15" fillId="8" borderId="33" xfId="6" applyFont="1" applyFill="1" applyBorder="1" applyAlignment="1">
      <alignment horizontal="center" vertical="center"/>
    </xf>
    <xf numFmtId="0" fontId="15" fillId="8" borderId="42" xfId="6" applyFont="1" applyFill="1" applyBorder="1" applyAlignment="1">
      <alignment horizontal="center" vertical="center"/>
    </xf>
    <xf numFmtId="0" fontId="54" fillId="8" borderId="55" xfId="6" applyFont="1" applyFill="1" applyBorder="1" applyAlignment="1">
      <alignment horizontal="center" vertical="center"/>
    </xf>
    <xf numFmtId="0" fontId="54" fillId="8" borderId="56" xfId="6" applyFont="1" applyFill="1" applyBorder="1" applyAlignment="1">
      <alignment horizontal="center" vertical="center"/>
    </xf>
    <xf numFmtId="0" fontId="54" fillId="8" borderId="33" xfId="6" applyFont="1" applyFill="1" applyBorder="1" applyAlignment="1">
      <alignment horizontal="center" vertical="center"/>
    </xf>
    <xf numFmtId="0" fontId="55" fillId="8" borderId="18" xfId="7" applyFont="1" applyFill="1" applyBorder="1" applyAlignment="1">
      <alignment horizontal="center" vertical="center" wrapText="1"/>
    </xf>
    <xf numFmtId="0" fontId="54" fillId="8" borderId="46" xfId="6" applyFont="1" applyFill="1" applyBorder="1" applyAlignment="1">
      <alignment horizontal="center" vertical="center"/>
    </xf>
    <xf numFmtId="0" fontId="54" fillId="8" borderId="54" xfId="6" applyFont="1" applyFill="1" applyBorder="1" applyAlignment="1">
      <alignment horizontal="center" vertical="center"/>
    </xf>
    <xf numFmtId="0" fontId="15" fillId="8" borderId="53" xfId="6" applyFont="1" applyFill="1" applyBorder="1" applyAlignment="1">
      <alignment horizontal="center" vertical="center"/>
    </xf>
    <xf numFmtId="0" fontId="15" fillId="8" borderId="57" xfId="6" applyFont="1" applyFill="1" applyBorder="1" applyAlignment="1">
      <alignment horizontal="center" vertical="center"/>
    </xf>
    <xf numFmtId="0" fontId="15" fillId="8" borderId="51" xfId="6" applyFont="1" applyFill="1" applyBorder="1" applyAlignment="1">
      <alignment horizontal="center" vertical="center"/>
    </xf>
    <xf numFmtId="0" fontId="15" fillId="8" borderId="54" xfId="6" applyFont="1" applyFill="1" applyBorder="1" applyAlignment="1">
      <alignment horizontal="center" vertical="center"/>
    </xf>
    <xf numFmtId="0" fontId="54" fillId="8" borderId="53" xfId="6" applyFont="1" applyFill="1" applyBorder="1" applyAlignment="1">
      <alignment horizontal="center" vertical="center"/>
    </xf>
    <xf numFmtId="0" fontId="54" fillId="8" borderId="57" xfId="6" applyFont="1" applyFill="1" applyBorder="1" applyAlignment="1">
      <alignment horizontal="center" vertical="center"/>
    </xf>
    <xf numFmtId="0" fontId="54" fillId="8" borderId="51" xfId="6" applyFont="1" applyFill="1" applyBorder="1" applyAlignment="1">
      <alignment horizontal="center" vertical="center"/>
    </xf>
    <xf numFmtId="0" fontId="54" fillId="17" borderId="54" xfId="6" applyFont="1" applyFill="1" applyBorder="1" applyAlignment="1">
      <alignment horizontal="center" vertical="center"/>
    </xf>
    <xf numFmtId="0" fontId="60" fillId="8" borderId="32" xfId="7" applyFont="1" applyFill="1" applyBorder="1" applyAlignment="1">
      <alignment vertical="center" wrapText="1"/>
    </xf>
    <xf numFmtId="0" fontId="54" fillId="8" borderId="45" xfId="6" applyFont="1" applyFill="1" applyBorder="1" applyAlignment="1">
      <alignment horizontal="center" vertical="center"/>
    </xf>
    <xf numFmtId="0" fontId="54" fillId="8" borderId="52" xfId="6" applyFont="1" applyFill="1" applyBorder="1" applyAlignment="1">
      <alignment horizontal="center" vertical="center"/>
    </xf>
    <xf numFmtId="0" fontId="54" fillId="8" borderId="43" xfId="6" applyFont="1" applyFill="1" applyBorder="1" applyAlignment="1">
      <alignment horizontal="center" vertical="center"/>
    </xf>
    <xf numFmtId="0" fontId="54" fillId="8" borderId="58" xfId="6" applyFont="1" applyFill="1" applyBorder="1" applyAlignment="1">
      <alignment horizontal="center" vertical="center"/>
    </xf>
    <xf numFmtId="0" fontId="54" fillId="8" borderId="15" xfId="6" applyFont="1" applyFill="1" applyBorder="1" applyAlignment="1">
      <alignment horizontal="center" vertical="center"/>
    </xf>
    <xf numFmtId="0" fontId="54" fillId="17" borderId="52" xfId="6" applyFont="1" applyFill="1" applyBorder="1" applyAlignment="1">
      <alignment horizontal="center" vertical="center"/>
    </xf>
    <xf numFmtId="0" fontId="54" fillId="8" borderId="54" xfId="6" applyFont="1" applyFill="1" applyBorder="1"/>
    <xf numFmtId="0" fontId="15" fillId="8" borderId="54" xfId="6" applyFont="1" applyFill="1" applyBorder="1"/>
    <xf numFmtId="0" fontId="54" fillId="8" borderId="42" xfId="6" applyFont="1" applyFill="1" applyBorder="1"/>
    <xf numFmtId="0" fontId="15" fillId="8" borderId="42" xfId="6" applyFont="1" applyFill="1" applyBorder="1"/>
    <xf numFmtId="0" fontId="65" fillId="8" borderId="18" xfId="6" applyFont="1" applyFill="1" applyBorder="1"/>
    <xf numFmtId="0" fontId="62" fillId="8" borderId="18" xfId="6" applyFont="1" applyFill="1" applyBorder="1"/>
    <xf numFmtId="0" fontId="54" fillId="8" borderId="18" xfId="6" applyFont="1" applyFill="1" applyBorder="1"/>
    <xf numFmtId="0" fontId="54" fillId="8" borderId="20" xfId="6" applyFont="1" applyFill="1" applyBorder="1"/>
    <xf numFmtId="0" fontId="15" fillId="8" borderId="21" xfId="6" applyFont="1" applyFill="1" applyBorder="1"/>
    <xf numFmtId="0" fontId="15" fillId="8" borderId="50" xfId="6" applyFont="1" applyFill="1" applyBorder="1"/>
    <xf numFmtId="0" fontId="15" fillId="8" borderId="40" xfId="6" applyFont="1" applyFill="1" applyBorder="1"/>
    <xf numFmtId="0" fontId="15" fillId="8" borderId="20" xfId="6" applyFont="1" applyFill="1" applyBorder="1"/>
    <xf numFmtId="0" fontId="54" fillId="8" borderId="21" xfId="6" applyFont="1" applyFill="1" applyBorder="1"/>
    <xf numFmtId="0" fontId="54" fillId="8" borderId="50" xfId="6" applyFont="1" applyFill="1" applyBorder="1"/>
    <xf numFmtId="0" fontId="54" fillId="8" borderId="40" xfId="6" applyFont="1" applyFill="1" applyBorder="1"/>
    <xf numFmtId="0" fontId="65" fillId="8" borderId="32" xfId="6" applyFont="1" applyFill="1" applyBorder="1"/>
    <xf numFmtId="1" fontId="62" fillId="8" borderId="32" xfId="6" applyNumberFormat="1" applyFont="1" applyFill="1" applyBorder="1"/>
    <xf numFmtId="0" fontId="54" fillId="8" borderId="32" xfId="6" applyFont="1" applyFill="1" applyBorder="1"/>
    <xf numFmtId="0" fontId="15" fillId="8" borderId="32" xfId="6" applyFont="1" applyFill="1" applyBorder="1"/>
    <xf numFmtId="0" fontId="15" fillId="8" borderId="56" xfId="6" applyFont="1" applyFill="1" applyBorder="1"/>
    <xf numFmtId="0" fontId="15" fillId="8" borderId="55" xfId="6" applyFont="1" applyFill="1" applyBorder="1"/>
    <xf numFmtId="0" fontId="15" fillId="8" borderId="33" xfId="6" applyFont="1" applyFill="1" applyBorder="1"/>
    <xf numFmtId="0" fontId="54" fillId="8" borderId="55" xfId="6" applyFont="1" applyFill="1" applyBorder="1"/>
    <xf numFmtId="0" fontId="54" fillId="8" borderId="56" xfId="6" applyFont="1" applyFill="1" applyBorder="1"/>
    <xf numFmtId="0" fontId="54" fillId="8" borderId="33" xfId="6" applyFont="1" applyFill="1" applyBorder="1"/>
    <xf numFmtId="0" fontId="60" fillId="8" borderId="46" xfId="6" applyFont="1" applyFill="1" applyBorder="1" applyAlignment="1">
      <alignment vertical="top"/>
    </xf>
    <xf numFmtId="0" fontId="68" fillId="8" borderId="53" xfId="6" applyFont="1" applyFill="1" applyBorder="1"/>
    <xf numFmtId="0" fontId="1" fillId="8" borderId="18" xfId="6" applyFill="1" applyBorder="1"/>
    <xf numFmtId="0" fontId="60" fillId="8" borderId="18" xfId="6" applyFont="1" applyFill="1" applyBorder="1" applyAlignment="1">
      <alignment vertical="top"/>
    </xf>
    <xf numFmtId="0" fontId="68" fillId="8" borderId="21" xfId="6" applyFont="1" applyFill="1" applyBorder="1"/>
    <xf numFmtId="0" fontId="68" fillId="8" borderId="50" xfId="6" applyFont="1" applyFill="1" applyBorder="1"/>
    <xf numFmtId="0" fontId="68" fillId="8" borderId="20" xfId="6" applyFont="1" applyFill="1" applyBorder="1"/>
    <xf numFmtId="0" fontId="68" fillId="8" borderId="40" xfId="6" applyFont="1" applyFill="1" applyBorder="1"/>
    <xf numFmtId="0" fontId="59" fillId="8" borderId="40" xfId="6" applyFont="1" applyFill="1" applyBorder="1"/>
    <xf numFmtId="0" fontId="59" fillId="8" borderId="20" xfId="6" applyFont="1" applyFill="1" applyBorder="1"/>
    <xf numFmtId="0" fontId="69" fillId="8" borderId="21" xfId="6" applyFont="1" applyFill="1" applyBorder="1"/>
    <xf numFmtId="0" fontId="70" fillId="8" borderId="0" xfId="6" applyFont="1" applyFill="1"/>
    <xf numFmtId="0" fontId="70" fillId="8" borderId="18" xfId="6" applyFont="1" applyFill="1" applyBorder="1"/>
    <xf numFmtId="0" fontId="69" fillId="8" borderId="55" xfId="6" applyFont="1" applyFill="1" applyBorder="1"/>
    <xf numFmtId="0" fontId="68" fillId="8" borderId="56" xfId="6" applyFont="1" applyFill="1" applyBorder="1"/>
    <xf numFmtId="0" fontId="68" fillId="8" borderId="55" xfId="6" applyFont="1" applyFill="1" applyBorder="1"/>
    <xf numFmtId="0" fontId="68" fillId="8" borderId="33" xfId="6" applyFont="1" applyFill="1" applyBorder="1"/>
    <xf numFmtId="0" fontId="68" fillId="8" borderId="42" xfId="6" applyFont="1" applyFill="1" applyBorder="1"/>
    <xf numFmtId="0" fontId="59" fillId="8" borderId="55" xfId="6" applyFont="1" applyFill="1" applyBorder="1"/>
    <xf numFmtId="0" fontId="59" fillId="8" borderId="32" xfId="6" applyFont="1" applyFill="1" applyBorder="1"/>
    <xf numFmtId="0" fontId="59" fillId="8" borderId="56" xfId="6" applyFont="1" applyFill="1" applyBorder="1"/>
    <xf numFmtId="0" fontId="61" fillId="8" borderId="46" xfId="6" applyFont="1" applyFill="1" applyBorder="1"/>
    <xf numFmtId="0" fontId="60" fillId="8" borderId="53" xfId="6" applyFont="1" applyFill="1" applyBorder="1"/>
    <xf numFmtId="0" fontId="60" fillId="8" borderId="57" xfId="6" applyFont="1" applyFill="1" applyBorder="1"/>
    <xf numFmtId="0" fontId="60" fillId="8" borderId="51" xfId="6" applyFont="1" applyFill="1" applyBorder="1"/>
    <xf numFmtId="0" fontId="60" fillId="8" borderId="54" xfId="6" applyFont="1" applyFill="1" applyBorder="1"/>
    <xf numFmtId="0" fontId="61" fillId="8" borderId="53" xfId="6" applyFont="1" applyFill="1" applyBorder="1"/>
    <xf numFmtId="0" fontId="61" fillId="8" borderId="51" xfId="6" applyFont="1" applyFill="1" applyBorder="1"/>
    <xf numFmtId="0" fontId="61" fillId="8" borderId="18" xfId="6" applyFont="1" applyFill="1" applyBorder="1"/>
    <xf numFmtId="0" fontId="60" fillId="8" borderId="21" xfId="6" applyFont="1" applyFill="1" applyBorder="1"/>
    <xf numFmtId="0" fontId="60" fillId="8" borderId="50" xfId="6" applyFont="1" applyFill="1" applyBorder="1"/>
    <xf numFmtId="0" fontId="60" fillId="8" borderId="40" xfId="6" applyFont="1" applyFill="1" applyBorder="1"/>
    <xf numFmtId="0" fontId="60" fillId="8" borderId="20" xfId="6" applyFont="1" applyFill="1" applyBorder="1"/>
    <xf numFmtId="0" fontId="61" fillId="8" borderId="21" xfId="6" applyFont="1" applyFill="1" applyBorder="1"/>
    <xf numFmtId="0" fontId="61" fillId="8" borderId="50" xfId="6" applyFont="1" applyFill="1" applyBorder="1"/>
    <xf numFmtId="0" fontId="61" fillId="8" borderId="40" xfId="6" applyFont="1" applyFill="1" applyBorder="1"/>
    <xf numFmtId="0" fontId="61" fillId="8" borderId="32" xfId="6" applyFont="1" applyFill="1" applyBorder="1"/>
    <xf numFmtId="0" fontId="60" fillId="8" borderId="55" xfId="6" applyFont="1" applyFill="1" applyBorder="1"/>
    <xf numFmtId="0" fontId="60" fillId="8" borderId="56" xfId="6" applyFont="1" applyFill="1" applyBorder="1"/>
    <xf numFmtId="0" fontId="60" fillId="8" borderId="33" xfId="6" applyFont="1" applyFill="1" applyBorder="1"/>
    <xf numFmtId="0" fontId="60" fillId="8" borderId="42" xfId="6" applyFont="1" applyFill="1" applyBorder="1"/>
    <xf numFmtId="0" fontId="61" fillId="8" borderId="55" xfId="6" applyFont="1" applyFill="1" applyBorder="1"/>
    <xf numFmtId="0" fontId="61" fillId="8" borderId="56" xfId="6" applyFont="1" applyFill="1" applyBorder="1"/>
    <xf numFmtId="0" fontId="61" fillId="8" borderId="33" xfId="6" applyFont="1" applyFill="1" applyBorder="1"/>
    <xf numFmtId="0" fontId="1" fillId="8" borderId="46" xfId="6" applyFill="1" applyBorder="1"/>
    <xf numFmtId="0" fontId="69" fillId="18" borderId="46" xfId="6" applyFont="1" applyFill="1" applyBorder="1"/>
    <xf numFmtId="0" fontId="50" fillId="8" borderId="46" xfId="6" applyFont="1" applyFill="1" applyBorder="1"/>
    <xf numFmtId="0" fontId="69" fillId="8" borderId="46" xfId="6" applyFont="1" applyFill="1" applyBorder="1"/>
    <xf numFmtId="0" fontId="70" fillId="14" borderId="46" xfId="6" applyFont="1" applyFill="1" applyBorder="1"/>
    <xf numFmtId="0" fontId="70" fillId="8" borderId="46" xfId="6" applyFont="1" applyFill="1" applyBorder="1"/>
    <xf numFmtId="0" fontId="50" fillId="18" borderId="18" xfId="6" applyFont="1" applyFill="1" applyBorder="1"/>
    <xf numFmtId="0" fontId="50" fillId="8" borderId="18" xfId="6" applyFont="1" applyFill="1" applyBorder="1"/>
    <xf numFmtId="0" fontId="1" fillId="14" borderId="18" xfId="6" applyFill="1" applyBorder="1"/>
    <xf numFmtId="0" fontId="50" fillId="18" borderId="0" xfId="6" applyFont="1" applyFill="1"/>
    <xf numFmtId="0" fontId="1" fillId="14" borderId="0" xfId="6" applyFill="1"/>
    <xf numFmtId="0" fontId="67" fillId="8" borderId="18" xfId="4" applyFont="1" applyFill="1" applyBorder="1" applyAlignment="1">
      <alignment horizontal="left" vertical="center" wrapText="1"/>
    </xf>
    <xf numFmtId="0" fontId="67" fillId="8" borderId="18" xfId="4" applyFont="1" applyFill="1" applyBorder="1" applyAlignment="1">
      <alignment vertical="center" wrapText="1"/>
    </xf>
    <xf numFmtId="1" fontId="60" fillId="8" borderId="36" xfId="3" quotePrefix="1" applyNumberFormat="1" applyFont="1" applyFill="1" applyBorder="1" applyAlignment="1">
      <alignment horizontal="center" vertical="center"/>
    </xf>
    <xf numFmtId="49" fontId="60" fillId="8" borderId="21" xfId="3" applyNumberFormat="1" applyFont="1" applyFill="1" applyBorder="1" applyAlignment="1">
      <alignment horizontal="left" vertical="center" wrapText="1"/>
    </xf>
    <xf numFmtId="0" fontId="56" fillId="8" borderId="46" xfId="4" quotePrefix="1" applyFont="1" applyFill="1" applyBorder="1" applyAlignment="1">
      <alignment horizontal="center" vertical="center" wrapText="1"/>
    </xf>
    <xf numFmtId="1" fontId="60" fillId="8" borderId="46" xfId="3" quotePrefix="1" applyNumberFormat="1" applyFont="1" applyFill="1" applyBorder="1" applyAlignment="1">
      <alignment horizontal="center" vertical="center"/>
    </xf>
    <xf numFmtId="0" fontId="15" fillId="8" borderId="46" xfId="6" applyFont="1" applyFill="1" applyBorder="1" applyAlignment="1">
      <alignment horizontal="center" vertical="center"/>
    </xf>
    <xf numFmtId="0" fontId="68" fillId="8" borderId="54" xfId="6" applyFont="1" applyFill="1" applyBorder="1"/>
    <xf numFmtId="0" fontId="68" fillId="8" borderId="57" xfId="6" applyFont="1" applyFill="1" applyBorder="1"/>
    <xf numFmtId="0" fontId="68" fillId="8" borderId="18" xfId="6" applyFont="1" applyFill="1" applyBorder="1"/>
    <xf numFmtId="0" fontId="15" fillId="15" borderId="50" xfId="4" applyFont="1" applyFill="1" applyBorder="1" applyAlignment="1">
      <alignment horizontal="center" vertical="center"/>
    </xf>
    <xf numFmtId="0" fontId="54" fillId="15" borderId="50" xfId="6" applyFont="1" applyFill="1" applyBorder="1" applyAlignment="1">
      <alignment horizontal="center" vertical="center"/>
    </xf>
    <xf numFmtId="0" fontId="15" fillId="19" borderId="21" xfId="4" applyFont="1" applyFill="1" applyBorder="1" applyAlignment="1">
      <alignment horizontal="center" vertical="center"/>
    </xf>
    <xf numFmtId="0" fontId="54" fillId="19" borderId="21" xfId="6" applyFont="1" applyFill="1" applyBorder="1" applyAlignment="1">
      <alignment horizontal="center" vertical="center"/>
    </xf>
    <xf numFmtId="0" fontId="54" fillId="19" borderId="55" xfId="6" applyFont="1" applyFill="1" applyBorder="1" applyAlignment="1">
      <alignment horizontal="center" vertical="center"/>
    </xf>
    <xf numFmtId="0" fontId="15" fillId="17" borderId="50" xfId="4" applyFont="1" applyFill="1" applyBorder="1" applyAlignment="1">
      <alignment horizontal="center" vertical="center"/>
    </xf>
    <xf numFmtId="0" fontId="54" fillId="17" borderId="20" xfId="6" applyFont="1" applyFill="1" applyBorder="1" applyAlignment="1">
      <alignment horizontal="center" vertical="center"/>
    </xf>
    <xf numFmtId="0" fontId="15" fillId="7" borderId="21" xfId="4" applyFont="1" applyFill="1" applyBorder="1" applyAlignment="1">
      <alignment horizontal="center" vertical="center"/>
    </xf>
    <xf numFmtId="0" fontId="15" fillId="20" borderId="21" xfId="4" applyFont="1" applyFill="1" applyBorder="1" applyAlignment="1">
      <alignment horizontal="center" vertical="center"/>
    </xf>
    <xf numFmtId="0" fontId="54" fillId="20" borderId="21" xfId="6" applyFont="1" applyFill="1" applyBorder="1" applyAlignment="1">
      <alignment horizontal="center" vertical="center"/>
    </xf>
    <xf numFmtId="0" fontId="15" fillId="20" borderId="21" xfId="6" applyFont="1" applyFill="1" applyBorder="1" applyAlignment="1">
      <alignment horizontal="center" vertical="center"/>
    </xf>
    <xf numFmtId="0" fontId="66" fillId="8" borderId="18" xfId="4" applyFont="1" applyFill="1" applyBorder="1" applyAlignment="1">
      <alignment horizontal="left" vertical="center" wrapText="1"/>
    </xf>
    <xf numFmtId="0" fontId="15" fillId="17" borderId="50" xfId="6" applyFont="1" applyFill="1" applyBorder="1" applyAlignment="1">
      <alignment horizontal="center" vertical="center"/>
    </xf>
    <xf numFmtId="0" fontId="52" fillId="8" borderId="18" xfId="6" applyFont="1" applyFill="1" applyBorder="1" applyAlignment="1">
      <alignment horizontal="center" vertical="center" textRotation="90" wrapText="1"/>
    </xf>
    <xf numFmtId="0" fontId="59" fillId="13" borderId="0" xfId="6" applyFont="1" applyFill="1" applyAlignment="1">
      <alignment horizontal="center" vertical="center"/>
    </xf>
    <xf numFmtId="0" fontId="59" fillId="20" borderId="0" xfId="6" applyFont="1" applyFill="1"/>
    <xf numFmtId="0" fontId="60" fillId="13" borderId="18" xfId="7" applyFont="1" applyFill="1" applyBorder="1" applyAlignment="1">
      <alignment vertical="center" wrapText="1"/>
    </xf>
    <xf numFmtId="0" fontId="3" fillId="0" borderId="21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3" fillId="5" borderId="11" xfId="0" applyFont="1" applyFill="1" applyBorder="1" applyAlignment="1">
      <alignment horizontal="center" vertical="center" textRotation="90" wrapText="1"/>
    </xf>
    <xf numFmtId="0" fontId="3" fillId="5" borderId="19" xfId="0" applyFont="1" applyFill="1" applyBorder="1" applyAlignment="1">
      <alignment horizontal="center" vertical="center" textRotation="90" wrapText="1"/>
    </xf>
    <xf numFmtId="0" fontId="3" fillId="5" borderId="7" xfId="0" applyFont="1" applyFill="1" applyBorder="1" applyAlignment="1">
      <alignment horizontal="center" vertical="center" textRotation="90" wrapText="1"/>
    </xf>
    <xf numFmtId="0" fontId="3" fillId="5" borderId="0" xfId="0" applyFont="1" applyFill="1" applyAlignment="1">
      <alignment horizontal="center" vertical="center" textRotation="90" wrapText="1"/>
    </xf>
    <xf numFmtId="0" fontId="3" fillId="5" borderId="0" xfId="0" applyFont="1" applyFill="1" applyBorder="1" applyAlignment="1">
      <alignment horizontal="center" vertical="center" textRotation="90" wrapText="1"/>
    </xf>
    <xf numFmtId="0" fontId="4" fillId="3" borderId="18" xfId="0" applyFont="1" applyFill="1" applyBorder="1" applyAlignment="1">
      <alignment horizontal="justify" vertical="center" wrapText="1"/>
    </xf>
    <xf numFmtId="0" fontId="0" fillId="0" borderId="18" xfId="0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1" fillId="8" borderId="40" xfId="6" applyFont="1" applyFill="1" applyBorder="1" applyAlignment="1">
      <alignment horizontal="center" vertical="center" wrapText="1"/>
    </xf>
    <xf numFmtId="0" fontId="61" fillId="8" borderId="47" xfId="6" applyFont="1" applyFill="1" applyBorder="1" applyAlignment="1">
      <alignment horizontal="center" vertical="center" wrapText="1"/>
    </xf>
    <xf numFmtId="0" fontId="61" fillId="8" borderId="48" xfId="6" applyFont="1" applyFill="1" applyBorder="1" applyAlignment="1">
      <alignment horizontal="center" vertical="center" wrapText="1"/>
    </xf>
    <xf numFmtId="0" fontId="61" fillId="8" borderId="33" xfId="6" applyFont="1" applyFill="1" applyBorder="1" applyAlignment="1">
      <alignment horizontal="center" vertical="center" wrapText="1"/>
    </xf>
    <xf numFmtId="0" fontId="61" fillId="8" borderId="61" xfId="6" applyFont="1" applyFill="1" applyBorder="1" applyAlignment="1">
      <alignment horizontal="center" vertical="center" wrapText="1"/>
    </xf>
    <xf numFmtId="0" fontId="61" fillId="8" borderId="62" xfId="6" applyFont="1" applyFill="1" applyBorder="1" applyAlignment="1">
      <alignment horizontal="center" vertical="center" wrapText="1"/>
    </xf>
    <xf numFmtId="0" fontId="60" fillId="8" borderId="17" xfId="6" applyFont="1" applyFill="1" applyBorder="1" applyAlignment="1">
      <alignment vertical="top" wrapText="1"/>
    </xf>
    <xf numFmtId="0" fontId="60" fillId="8" borderId="7" xfId="6" applyFont="1" applyFill="1" applyBorder="1" applyAlignment="1">
      <alignment vertical="top" wrapText="1"/>
    </xf>
    <xf numFmtId="0" fontId="60" fillId="8" borderId="15" xfId="6" applyFont="1" applyFill="1" applyBorder="1" applyAlignment="1">
      <alignment vertical="top" wrapText="1"/>
    </xf>
    <xf numFmtId="0" fontId="60" fillId="8" borderId="0" xfId="6" applyFont="1" applyFill="1" applyBorder="1" applyAlignment="1">
      <alignment vertical="top" wrapText="1"/>
    </xf>
    <xf numFmtId="0" fontId="60" fillId="8" borderId="64" xfId="6" applyFont="1" applyFill="1" applyBorder="1" applyAlignment="1">
      <alignment vertical="top" wrapText="1"/>
    </xf>
    <xf numFmtId="0" fontId="60" fillId="8" borderId="5" xfId="6" applyFont="1" applyFill="1" applyBorder="1" applyAlignment="1">
      <alignment vertical="top" wrapText="1"/>
    </xf>
    <xf numFmtId="0" fontId="65" fillId="8" borderId="59" xfId="6" applyFont="1" applyFill="1" applyBorder="1" applyAlignment="1">
      <alignment vertical="top"/>
    </xf>
    <xf numFmtId="0" fontId="65" fillId="8" borderId="43" xfId="6" applyFont="1" applyFill="1" applyBorder="1" applyAlignment="1">
      <alignment vertical="top"/>
    </xf>
    <xf numFmtId="0" fontId="65" fillId="8" borderId="65" xfId="6" applyFont="1" applyFill="1" applyBorder="1" applyAlignment="1">
      <alignment vertical="top"/>
    </xf>
    <xf numFmtId="0" fontId="61" fillId="8" borderId="27" xfId="6" applyFont="1" applyFill="1" applyBorder="1" applyAlignment="1">
      <alignment horizontal="center" vertical="center" wrapText="1"/>
    </xf>
    <xf numFmtId="0" fontId="61" fillId="8" borderId="28" xfId="6" applyFont="1" applyFill="1" applyBorder="1" applyAlignment="1">
      <alignment horizontal="center" vertical="center" wrapText="1"/>
    </xf>
    <xf numFmtId="0" fontId="61" fillId="8" borderId="60" xfId="6" applyFont="1" applyFill="1" applyBorder="1" applyAlignment="1">
      <alignment horizontal="center" vertical="center" wrapText="1"/>
    </xf>
    <xf numFmtId="0" fontId="61" fillId="8" borderId="51" xfId="6" applyFont="1" applyFill="1" applyBorder="1" applyAlignment="1">
      <alignment horizontal="center" vertical="center" wrapText="1"/>
    </xf>
    <xf numFmtId="0" fontId="61" fillId="8" borderId="44" xfId="6" applyFont="1" applyFill="1" applyBorder="1" applyAlignment="1">
      <alignment horizontal="center" vertical="center" wrapText="1"/>
    </xf>
    <xf numFmtId="0" fontId="61" fillId="8" borderId="63" xfId="6" applyFont="1" applyFill="1" applyBorder="1" applyAlignment="1">
      <alignment horizontal="center" vertical="center" wrapText="1"/>
    </xf>
    <xf numFmtId="0" fontId="52" fillId="8" borderId="20" xfId="6" applyFont="1" applyFill="1" applyBorder="1" applyAlignment="1">
      <alignment horizontal="center" vertical="center" textRotation="90" wrapText="1"/>
    </xf>
    <xf numFmtId="0" fontId="52" fillId="8" borderId="18" xfId="6" applyFont="1" applyFill="1" applyBorder="1" applyAlignment="1">
      <alignment horizontal="center" vertical="center" textRotation="90" wrapText="1"/>
    </xf>
    <xf numFmtId="0" fontId="15" fillId="8" borderId="35" xfId="6" applyFont="1" applyFill="1" applyBorder="1" applyAlignment="1">
      <alignment horizontal="center" vertical="center" textRotation="90" wrapText="1"/>
    </xf>
    <xf numFmtId="0" fontId="15" fillId="8" borderId="45" xfId="6" applyFont="1" applyFill="1" applyBorder="1" applyAlignment="1">
      <alignment horizontal="center" vertical="center" textRotation="90" wrapText="1"/>
    </xf>
    <xf numFmtId="0" fontId="15" fillId="8" borderId="46" xfId="6" applyFont="1" applyFill="1" applyBorder="1" applyAlignment="1">
      <alignment horizontal="center" vertical="center" textRotation="90" wrapText="1"/>
    </xf>
    <xf numFmtId="0" fontId="15" fillId="8" borderId="20" xfId="6" applyFont="1" applyFill="1" applyBorder="1" applyAlignment="1">
      <alignment horizontal="center" vertical="center" textRotation="90" wrapText="1"/>
    </xf>
    <xf numFmtId="0" fontId="52" fillId="8" borderId="53" xfId="6" applyFont="1" applyFill="1" applyBorder="1" applyAlignment="1">
      <alignment horizontal="center" vertical="center" textRotation="90" wrapText="1"/>
    </xf>
    <xf numFmtId="0" fontId="52" fillId="8" borderId="21" xfId="6" applyFont="1" applyFill="1" applyBorder="1" applyAlignment="1">
      <alignment horizontal="center" vertical="center" textRotation="90" wrapText="1"/>
    </xf>
    <xf numFmtId="0" fontId="52" fillId="8" borderId="45" xfId="6" applyFont="1" applyFill="1" applyBorder="1" applyAlignment="1">
      <alignment horizontal="center" vertical="center" textRotation="90" wrapText="1"/>
    </xf>
    <xf numFmtId="0" fontId="52" fillId="8" borderId="46" xfId="6" applyFont="1" applyFill="1" applyBorder="1" applyAlignment="1">
      <alignment horizontal="center" vertical="center" textRotation="90" wrapText="1"/>
    </xf>
    <xf numFmtId="0" fontId="52" fillId="8" borderId="50" xfId="6" applyFont="1" applyFill="1" applyBorder="1" applyAlignment="1">
      <alignment horizontal="center" vertical="center" textRotation="90" wrapText="1"/>
    </xf>
    <xf numFmtId="0" fontId="15" fillId="8" borderId="39" xfId="6" applyFont="1" applyFill="1" applyBorder="1" applyAlignment="1">
      <alignment horizontal="center" vertical="center" wrapText="1"/>
    </xf>
    <xf numFmtId="0" fontId="15" fillId="8" borderId="21" xfId="6" applyFont="1" applyFill="1" applyBorder="1" applyAlignment="1">
      <alignment horizontal="center" vertical="center" wrapText="1"/>
    </xf>
    <xf numFmtId="0" fontId="15" fillId="8" borderId="50" xfId="6" applyFont="1" applyFill="1" applyBorder="1" applyAlignment="1">
      <alignment horizontal="center" vertical="center" wrapText="1"/>
    </xf>
    <xf numFmtId="0" fontId="15" fillId="8" borderId="21" xfId="6" applyFont="1" applyFill="1" applyBorder="1" applyAlignment="1">
      <alignment horizontal="center" vertical="center" textRotation="90" wrapText="1"/>
    </xf>
    <xf numFmtId="0" fontId="15" fillId="8" borderId="50" xfId="6" applyFont="1" applyFill="1" applyBorder="1" applyAlignment="1">
      <alignment horizontal="center" vertical="center" textRotation="90" wrapText="1"/>
    </xf>
    <xf numFmtId="0" fontId="52" fillId="8" borderId="40" xfId="6" applyFont="1" applyFill="1" applyBorder="1" applyAlignment="1">
      <alignment horizontal="center" vertical="center" wrapText="1"/>
    </xf>
    <xf numFmtId="0" fontId="52" fillId="8" borderId="47" xfId="6" applyFont="1" applyFill="1" applyBorder="1" applyAlignment="1">
      <alignment horizontal="center" vertical="center" wrapText="1"/>
    </xf>
    <xf numFmtId="0" fontId="52" fillId="8" borderId="48" xfId="6" applyFont="1" applyFill="1" applyBorder="1" applyAlignment="1">
      <alignment horizontal="center" vertical="center" wrapText="1"/>
    </xf>
    <xf numFmtId="0" fontId="15" fillId="8" borderId="0" xfId="6" applyFont="1" applyFill="1" applyBorder="1" applyAlignment="1">
      <alignment horizontal="center" wrapText="1"/>
    </xf>
    <xf numFmtId="0" fontId="52" fillId="8" borderId="35" xfId="6" applyFont="1" applyFill="1" applyBorder="1" applyAlignment="1">
      <alignment horizontal="center" vertical="center" wrapText="1"/>
    </xf>
    <xf numFmtId="0" fontId="52" fillId="8" borderId="45" xfId="6" applyFont="1" applyFill="1" applyBorder="1" applyAlignment="1">
      <alignment horizontal="center" vertical="center" wrapText="1"/>
    </xf>
    <xf numFmtId="0" fontId="52" fillId="8" borderId="46" xfId="6" applyFont="1" applyFill="1" applyBorder="1" applyAlignment="1">
      <alignment horizontal="center" vertical="center" wrapText="1"/>
    </xf>
    <xf numFmtId="0" fontId="15" fillId="8" borderId="35" xfId="6" applyFont="1" applyFill="1" applyBorder="1" applyAlignment="1">
      <alignment horizontal="center" vertical="center" wrapText="1"/>
    </xf>
    <xf numFmtId="0" fontId="15" fillId="8" borderId="45" xfId="6" applyFont="1" applyFill="1" applyBorder="1" applyAlignment="1">
      <alignment horizontal="center" vertical="center" wrapText="1"/>
    </xf>
    <xf numFmtId="0" fontId="15" fillId="8" borderId="46" xfId="6" applyFont="1" applyFill="1" applyBorder="1" applyAlignment="1">
      <alignment horizontal="center" vertical="center" wrapText="1"/>
    </xf>
    <xf numFmtId="0" fontId="15" fillId="8" borderId="18" xfId="6" applyFont="1" applyFill="1" applyBorder="1" applyAlignment="1">
      <alignment horizontal="center" vertical="center" wrapText="1"/>
    </xf>
    <xf numFmtId="0" fontId="15" fillId="8" borderId="20" xfId="6" applyFont="1" applyFill="1" applyBorder="1" applyAlignment="1">
      <alignment horizontal="center" vertical="center" wrapText="1"/>
    </xf>
    <xf numFmtId="0" fontId="52" fillId="8" borderId="39" xfId="6" applyFont="1" applyFill="1" applyBorder="1" applyAlignment="1">
      <alignment horizontal="center" vertical="center" wrapText="1"/>
    </xf>
    <xf numFmtId="0" fontId="52" fillId="8" borderId="18" xfId="6" applyFont="1" applyFill="1" applyBorder="1" applyAlignment="1">
      <alignment horizontal="center" vertical="center" wrapText="1"/>
    </xf>
    <xf numFmtId="0" fontId="52" fillId="8" borderId="20" xfId="6" applyFont="1" applyFill="1" applyBorder="1" applyAlignment="1">
      <alignment horizontal="center" vertical="center" wrapText="1"/>
    </xf>
    <xf numFmtId="0" fontId="10" fillId="8" borderId="35" xfId="4" applyFont="1" applyFill="1" applyBorder="1" applyAlignment="1">
      <alignment horizontal="center" vertical="center" textRotation="90" wrapText="1"/>
    </xf>
    <xf numFmtId="0" fontId="10" fillId="8" borderId="45" xfId="4" applyFont="1" applyFill="1" applyBorder="1" applyAlignment="1">
      <alignment horizontal="center" vertical="center" textRotation="90" wrapText="1"/>
    </xf>
    <xf numFmtId="0" fontId="10" fillId="8" borderId="46" xfId="4" applyFont="1" applyFill="1" applyBorder="1" applyAlignment="1">
      <alignment horizontal="center" vertical="center" textRotation="90" wrapText="1"/>
    </xf>
    <xf numFmtId="0" fontId="52" fillId="8" borderId="35" xfId="6" applyFont="1" applyFill="1" applyBorder="1" applyAlignment="1">
      <alignment horizontal="center" vertical="center" textRotation="90" wrapText="1"/>
    </xf>
    <xf numFmtId="0" fontId="52" fillId="8" borderId="49" xfId="6" applyFont="1" applyFill="1" applyBorder="1" applyAlignment="1">
      <alignment horizontal="center" vertical="center" textRotation="90" wrapText="1"/>
    </xf>
    <xf numFmtId="0" fontId="52" fillId="8" borderId="52" xfId="6" applyFont="1" applyFill="1" applyBorder="1" applyAlignment="1">
      <alignment horizontal="center" vertical="center" textRotation="90" wrapText="1"/>
    </xf>
    <xf numFmtId="0" fontId="52" fillId="8" borderId="54" xfId="6" applyFont="1" applyFill="1" applyBorder="1" applyAlignment="1">
      <alignment horizontal="center" vertical="center" textRotation="90" wrapText="1"/>
    </xf>
    <xf numFmtId="0" fontId="54" fillId="8" borderId="47" xfId="7" applyFont="1" applyFill="1" applyBorder="1" applyAlignment="1">
      <alignment horizontal="center" vertical="center" wrapText="1"/>
    </xf>
    <xf numFmtId="0" fontId="54" fillId="8" borderId="48" xfId="7" applyFont="1" applyFill="1" applyBorder="1" applyAlignment="1">
      <alignment horizontal="center" vertical="center" wrapText="1"/>
    </xf>
    <xf numFmtId="0" fontId="52" fillId="8" borderId="50" xfId="6" applyFont="1" applyFill="1" applyBorder="1" applyAlignment="1">
      <alignment horizontal="center" vertical="center" wrapText="1"/>
    </xf>
    <xf numFmtId="0" fontId="52" fillId="8" borderId="21" xfId="6" applyFont="1" applyFill="1" applyBorder="1" applyAlignment="1">
      <alignment horizontal="center" vertical="center" wrapText="1"/>
    </xf>
    <xf numFmtId="0" fontId="52" fillId="8" borderId="51" xfId="6" applyFont="1" applyFill="1" applyBorder="1" applyAlignment="1">
      <alignment horizontal="center" vertical="center" wrapText="1"/>
    </xf>
    <xf numFmtId="0" fontId="52" fillId="8" borderId="44" xfId="6" applyFont="1" applyFill="1" applyBorder="1" applyAlignment="1">
      <alignment horizontal="center" vertical="center" wrapText="1"/>
    </xf>
    <xf numFmtId="1" fontId="60" fillId="8" borderId="35" xfId="3" quotePrefix="1" applyNumberFormat="1" applyFont="1" applyFill="1" applyBorder="1" applyAlignment="1">
      <alignment horizontal="center" vertical="center" wrapText="1"/>
    </xf>
    <xf numFmtId="1" fontId="60" fillId="8" borderId="36" xfId="3" quotePrefix="1" applyNumberFormat="1" applyFont="1" applyFill="1" applyBorder="1" applyAlignment="1">
      <alignment horizontal="center" vertical="center" wrapText="1"/>
    </xf>
    <xf numFmtId="1" fontId="60" fillId="8" borderId="35" xfId="3" quotePrefix="1" applyNumberFormat="1" applyFont="1" applyFill="1" applyBorder="1" applyAlignment="1">
      <alignment horizontal="center" vertical="center"/>
    </xf>
    <xf numFmtId="1" fontId="60" fillId="8" borderId="36" xfId="3" quotePrefix="1" applyNumberFormat="1" applyFont="1" applyFill="1" applyBorder="1" applyAlignment="1">
      <alignment horizontal="center" vertical="center"/>
    </xf>
    <xf numFmtId="0" fontId="51" fillId="8" borderId="18" xfId="6" applyFont="1" applyFill="1" applyBorder="1" applyAlignment="1">
      <alignment horizontal="center" vertical="center" textRotation="90" wrapText="1"/>
    </xf>
    <xf numFmtId="0" fontId="51" fillId="8" borderId="18" xfId="6" applyFont="1" applyFill="1" applyBorder="1" applyAlignment="1">
      <alignment horizontal="center" vertical="center" wrapText="1"/>
    </xf>
    <xf numFmtId="0" fontId="56" fillId="8" borderId="35" xfId="4" quotePrefix="1" applyFont="1" applyFill="1" applyBorder="1" applyAlignment="1">
      <alignment horizontal="center" vertical="center" wrapText="1"/>
    </xf>
    <xf numFmtId="0" fontId="56" fillId="8" borderId="46" xfId="4" quotePrefix="1" applyFont="1" applyFill="1" applyBorder="1" applyAlignment="1">
      <alignment horizontal="center" vertical="center" wrapText="1"/>
    </xf>
    <xf numFmtId="1" fontId="60" fillId="8" borderId="46" xfId="3" quotePrefix="1" applyNumberFormat="1" applyFont="1" applyFill="1" applyBorder="1" applyAlignment="1">
      <alignment horizontal="center" vertical="center"/>
    </xf>
    <xf numFmtId="0" fontId="63" fillId="8" borderId="35" xfId="4" applyFont="1" applyFill="1" applyBorder="1" applyAlignment="1">
      <alignment horizontal="center" vertical="center" wrapText="1"/>
    </xf>
    <xf numFmtId="0" fontId="63" fillId="8" borderId="46" xfId="4" applyFont="1" applyFill="1" applyBorder="1" applyAlignment="1">
      <alignment horizontal="center" vertical="center" wrapText="1"/>
    </xf>
    <xf numFmtId="0" fontId="25" fillId="0" borderId="0" xfId="4" applyFont="1" applyBorder="1" applyAlignment="1">
      <alignment horizontal="center" vertical="center" wrapText="1"/>
    </xf>
    <xf numFmtId="0" fontId="25" fillId="0" borderId="0" xfId="4" applyFont="1" applyBorder="1" applyAlignment="1">
      <alignment horizontal="left" vertical="center" wrapText="1"/>
    </xf>
    <xf numFmtId="0" fontId="5" fillId="0" borderId="0" xfId="4" applyFont="1" applyBorder="1" applyAlignment="1">
      <alignment horizontal="center" vertical="center" wrapText="1"/>
    </xf>
    <xf numFmtId="0" fontId="14" fillId="0" borderId="0" xfId="4" applyAlignment="1"/>
    <xf numFmtId="0" fontId="5" fillId="0" borderId="0" xfId="4" applyFont="1" applyBorder="1" applyAlignment="1">
      <alignment horizontal="center" wrapText="1"/>
    </xf>
    <xf numFmtId="0" fontId="14" fillId="0" borderId="0" xfId="4" applyAlignment="1">
      <alignment horizontal="center" wrapText="1"/>
    </xf>
    <xf numFmtId="0" fontId="14" fillId="0" borderId="0" xfId="4" applyAlignment="1">
      <alignment wrapText="1"/>
    </xf>
    <xf numFmtId="0" fontId="15" fillId="0" borderId="5" xfId="4" applyFont="1" applyBorder="1" applyAlignment="1">
      <alignment horizontal="center"/>
    </xf>
    <xf numFmtId="0" fontId="5" fillId="0" borderId="25" xfId="4" applyFont="1" applyBorder="1" applyAlignment="1">
      <alignment horizontal="center" vertical="center" wrapText="1"/>
    </xf>
    <xf numFmtId="0" fontId="5" fillId="0" borderId="26" xfId="4" applyFont="1" applyBorder="1" applyAlignment="1">
      <alignment horizontal="center" vertical="center" wrapText="1"/>
    </xf>
    <xf numFmtId="0" fontId="5" fillId="0" borderId="27" xfId="4" applyFont="1" applyBorder="1" applyAlignment="1">
      <alignment horizontal="center" vertical="center" wrapText="1"/>
    </xf>
    <xf numFmtId="0" fontId="5" fillId="0" borderId="28" xfId="4" applyFont="1" applyBorder="1" applyAlignment="1">
      <alignment horizontal="center" vertical="center" wrapText="1"/>
    </xf>
    <xf numFmtId="0" fontId="5" fillId="0" borderId="29" xfId="4" applyFont="1" applyBorder="1" applyAlignment="1">
      <alignment horizontal="center" vertical="center" textRotation="90" wrapText="1"/>
    </xf>
    <xf numFmtId="0" fontId="5" fillId="0" borderId="36" xfId="4" applyFont="1" applyBorder="1" applyAlignment="1">
      <alignment horizontal="center" vertical="center" textRotation="90" wrapText="1"/>
    </xf>
    <xf numFmtId="0" fontId="16" fillId="0" borderId="29" xfId="4" applyFont="1" applyBorder="1" applyAlignment="1">
      <alignment horizontal="center" vertical="center" textRotation="90" wrapText="1"/>
    </xf>
    <xf numFmtId="0" fontId="16" fillId="0" borderId="36" xfId="4" applyFont="1" applyBorder="1" applyAlignment="1">
      <alignment horizontal="center" vertical="center" textRotation="90" wrapText="1"/>
    </xf>
    <xf numFmtId="0" fontId="5" fillId="0" borderId="30" xfId="4" applyFont="1" applyBorder="1" applyAlignment="1">
      <alignment horizontal="center" vertical="center" textRotation="90" wrapText="1"/>
    </xf>
    <xf numFmtId="0" fontId="5" fillId="0" borderId="37" xfId="4" applyFont="1" applyBorder="1" applyAlignment="1">
      <alignment horizontal="center" vertical="center" textRotation="90" wrapText="1"/>
    </xf>
    <xf numFmtId="0" fontId="41" fillId="0" borderId="35" xfId="5" applyFont="1" applyFill="1" applyBorder="1" applyAlignment="1">
      <alignment horizontal="center" vertical="center" wrapText="1"/>
    </xf>
    <xf numFmtId="0" fontId="43" fillId="0" borderId="18" xfId="5" applyFont="1" applyFill="1" applyBorder="1" applyAlignment="1">
      <alignment horizontal="left" vertical="top" wrapText="1"/>
    </xf>
    <xf numFmtId="0" fontId="31" fillId="0" borderId="0" xfId="5" applyFont="1" applyAlignment="1">
      <alignment horizontal="right"/>
    </xf>
    <xf numFmtId="0" fontId="31" fillId="0" borderId="0" xfId="5" applyFont="1" applyFill="1" applyBorder="1" applyAlignment="1">
      <alignment horizontal="left" vertical="top" wrapText="1"/>
    </xf>
    <xf numFmtId="0" fontId="37" fillId="0" borderId="18" xfId="5" applyFont="1" applyBorder="1" applyAlignment="1">
      <alignment horizontal="center" vertical="center" wrapText="1"/>
    </xf>
    <xf numFmtId="0" fontId="37" fillId="0" borderId="35" xfId="5" applyFont="1" applyBorder="1" applyAlignment="1">
      <alignment horizontal="center" vertical="center" textRotation="90" wrapText="1"/>
    </xf>
    <xf numFmtId="0" fontId="37" fillId="0" borderId="45" xfId="5" applyFont="1" applyBorder="1" applyAlignment="1">
      <alignment horizontal="center" vertical="center" textRotation="90" wrapText="1"/>
    </xf>
    <xf numFmtId="0" fontId="37" fillId="0" borderId="46" xfId="5" applyFont="1" applyBorder="1" applyAlignment="1">
      <alignment horizontal="center" vertical="center" textRotation="90" wrapText="1"/>
    </xf>
    <xf numFmtId="0" fontId="37" fillId="0" borderId="18" xfId="5" applyFont="1" applyBorder="1" applyAlignment="1">
      <alignment horizontal="center" vertical="center"/>
    </xf>
    <xf numFmtId="0" fontId="31" fillId="0" borderId="0" xfId="5" applyFont="1" applyAlignment="1">
      <alignment horizontal="center" vertical="center"/>
    </xf>
    <xf numFmtId="0" fontId="38" fillId="0" borderId="35" xfId="5" applyFont="1" applyBorder="1" applyAlignment="1">
      <alignment horizontal="center" vertical="center" textRotation="90" wrapText="1"/>
    </xf>
    <xf numFmtId="0" fontId="38" fillId="0" borderId="45" xfId="5" applyFont="1" applyBorder="1" applyAlignment="1">
      <alignment horizontal="center" vertical="center" textRotation="90" wrapText="1"/>
    </xf>
    <xf numFmtId="0" fontId="38" fillId="0" borderId="46" xfId="5" applyFont="1" applyBorder="1" applyAlignment="1">
      <alignment horizontal="center" vertical="center" textRotation="90" wrapText="1"/>
    </xf>
    <xf numFmtId="0" fontId="15" fillId="15" borderId="20" xfId="6" applyFont="1" applyFill="1" applyBorder="1" applyAlignment="1">
      <alignment horizontal="center" vertical="center"/>
    </xf>
  </cellXfs>
  <cellStyles count="8">
    <cellStyle name="Обычный" xfId="0" builtinId="0"/>
    <cellStyle name="Обычный 2" xfId="4"/>
    <cellStyle name="Обычный 2 2 2" xfId="7"/>
    <cellStyle name="Обычный 2 3" xfId="6"/>
    <cellStyle name="Обычный 3" xfId="5"/>
    <cellStyle name="Обычный 4" xfId="2"/>
    <cellStyle name="Обычный_УЧЕБНЫ~3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7"/>
  <sheetViews>
    <sheetView workbookViewId="0"/>
  </sheetViews>
  <sheetFormatPr defaultRowHeight="15.75" x14ac:dyDescent="0.25"/>
  <cols>
    <col min="1" max="1" width="6" style="3" customWidth="1"/>
    <col min="2" max="2" width="9.140625" style="3" hidden="1" customWidth="1"/>
    <col min="3" max="3" width="15.28515625" style="3" customWidth="1"/>
    <col min="4" max="4" width="43" style="3" customWidth="1"/>
    <col min="5" max="16384" width="9.140625" style="3"/>
  </cols>
  <sheetData>
    <row r="1" spans="2:16" x14ac:dyDescent="0.25">
      <c r="B1" s="1"/>
      <c r="C1" s="81" t="s">
        <v>119</v>
      </c>
      <c r="D1" s="81"/>
      <c r="E1" s="8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51" customHeight="1" x14ac:dyDescent="0.25">
      <c r="C2" s="517" t="s">
        <v>0</v>
      </c>
      <c r="D2" s="518" t="s">
        <v>29</v>
      </c>
      <c r="E2" s="519" t="s">
        <v>1</v>
      </c>
      <c r="F2" s="514" t="s">
        <v>113</v>
      </c>
      <c r="G2" s="515"/>
      <c r="H2" s="515"/>
      <c r="I2" s="515"/>
      <c r="J2" s="80"/>
    </row>
    <row r="3" spans="2:16" ht="24" customHeight="1" x14ac:dyDescent="0.25">
      <c r="C3" s="517"/>
      <c r="D3" s="518"/>
      <c r="E3" s="519"/>
      <c r="F3" s="516" t="s">
        <v>114</v>
      </c>
      <c r="G3" s="517"/>
      <c r="H3" s="517" t="s">
        <v>115</v>
      </c>
      <c r="I3" s="517"/>
      <c r="J3" s="80"/>
    </row>
    <row r="4" spans="2:16" ht="92.25" customHeight="1" x14ac:dyDescent="0.25">
      <c r="C4" s="517"/>
      <c r="D4" s="518"/>
      <c r="E4" s="519"/>
      <c r="F4" s="82" t="s">
        <v>137</v>
      </c>
      <c r="G4" s="11" t="s">
        <v>138</v>
      </c>
      <c r="H4" s="11" t="s">
        <v>139</v>
      </c>
      <c r="I4" s="11" t="s">
        <v>140</v>
      </c>
      <c r="J4" s="80"/>
    </row>
    <row r="5" spans="2:16" x14ac:dyDescent="0.25">
      <c r="C5" s="14" t="s">
        <v>96</v>
      </c>
      <c r="D5" s="15" t="s">
        <v>93</v>
      </c>
      <c r="E5" s="86">
        <f t="shared" ref="E5" si="0">SUM(E6:E19)</f>
        <v>1476</v>
      </c>
      <c r="F5" s="83">
        <f>SUM(F6:F19)</f>
        <v>384</v>
      </c>
      <c r="G5" s="18">
        <f>SUM(G6:G19)</f>
        <v>636</v>
      </c>
      <c r="H5" s="18">
        <f>SUM(H6:H19)</f>
        <v>424</v>
      </c>
      <c r="I5" s="18">
        <f>SUM(I6:I19)</f>
        <v>32</v>
      </c>
      <c r="J5" s="3">
        <f>SUM(F5:I5)</f>
        <v>1476</v>
      </c>
    </row>
    <row r="6" spans="2:16" x14ac:dyDescent="0.25">
      <c r="C6" s="19" t="s">
        <v>97</v>
      </c>
      <c r="D6" s="19" t="s">
        <v>81</v>
      </c>
      <c r="E6" s="87">
        <v>72</v>
      </c>
      <c r="F6" s="84">
        <v>72</v>
      </c>
      <c r="G6" s="23"/>
      <c r="H6" s="23"/>
      <c r="I6" s="23"/>
      <c r="J6" s="3">
        <f t="shared" ref="J6:J50" si="1">SUM(F6:I6)</f>
        <v>72</v>
      </c>
      <c r="L6" s="79">
        <f>F6+G6</f>
        <v>72</v>
      </c>
      <c r="M6" s="3">
        <f>H6+I6</f>
        <v>0</v>
      </c>
    </row>
    <row r="7" spans="2:16" x14ac:dyDescent="0.25">
      <c r="C7" s="24" t="s">
        <v>98</v>
      </c>
      <c r="D7" s="19" t="s">
        <v>82</v>
      </c>
      <c r="E7" s="87">
        <v>108</v>
      </c>
      <c r="F7" s="84"/>
      <c r="G7" s="23">
        <v>54</v>
      </c>
      <c r="H7" s="23">
        <v>54</v>
      </c>
      <c r="I7" s="23"/>
      <c r="J7" s="3">
        <f t="shared" si="1"/>
        <v>108</v>
      </c>
      <c r="L7" s="3">
        <f t="shared" ref="L7:L19" si="2">F7+G7</f>
        <v>54</v>
      </c>
      <c r="M7" s="3">
        <f t="shared" ref="M7:M19" si="3">H7+I7</f>
        <v>54</v>
      </c>
    </row>
    <row r="8" spans="2:16" x14ac:dyDescent="0.25">
      <c r="C8" s="24" t="s">
        <v>99</v>
      </c>
      <c r="D8" s="19" t="s">
        <v>83</v>
      </c>
      <c r="E8" s="87">
        <v>136</v>
      </c>
      <c r="F8" s="84">
        <v>52</v>
      </c>
      <c r="G8" s="23">
        <v>84</v>
      </c>
      <c r="H8" s="23"/>
      <c r="I8" s="23"/>
      <c r="J8" s="3">
        <f t="shared" si="1"/>
        <v>136</v>
      </c>
      <c r="L8" s="3">
        <f t="shared" si="2"/>
        <v>136</v>
      </c>
      <c r="M8" s="3">
        <f t="shared" si="3"/>
        <v>0</v>
      </c>
    </row>
    <row r="9" spans="2:16" x14ac:dyDescent="0.25">
      <c r="C9" s="19" t="s">
        <v>100</v>
      </c>
      <c r="D9" s="19" t="s">
        <v>84</v>
      </c>
      <c r="E9" s="87">
        <v>72</v>
      </c>
      <c r="F9" s="84"/>
      <c r="G9" s="23"/>
      <c r="H9" s="23">
        <v>72</v>
      </c>
      <c r="I9" s="23"/>
      <c r="J9" s="3">
        <f t="shared" si="1"/>
        <v>72</v>
      </c>
      <c r="L9" s="3">
        <f t="shared" si="2"/>
        <v>0</v>
      </c>
      <c r="M9" s="3">
        <f t="shared" si="3"/>
        <v>72</v>
      </c>
    </row>
    <row r="10" spans="2:16" x14ac:dyDescent="0.25">
      <c r="C10" s="24" t="s">
        <v>101</v>
      </c>
      <c r="D10" s="19" t="s">
        <v>85</v>
      </c>
      <c r="E10" s="87">
        <v>72</v>
      </c>
      <c r="F10" s="84"/>
      <c r="G10" s="23">
        <v>72</v>
      </c>
      <c r="H10" s="23"/>
      <c r="I10" s="23"/>
      <c r="J10" s="3">
        <f t="shared" si="1"/>
        <v>72</v>
      </c>
      <c r="L10" s="3">
        <f t="shared" si="2"/>
        <v>72</v>
      </c>
      <c r="M10" s="3">
        <f t="shared" si="3"/>
        <v>0</v>
      </c>
    </row>
    <row r="11" spans="2:16" x14ac:dyDescent="0.25">
      <c r="C11" s="19" t="s">
        <v>102</v>
      </c>
      <c r="D11" s="19" t="s">
        <v>86</v>
      </c>
      <c r="E11" s="87">
        <v>72</v>
      </c>
      <c r="F11" s="84">
        <v>30</v>
      </c>
      <c r="G11" s="23">
        <v>42</v>
      </c>
      <c r="H11" s="23"/>
      <c r="I11" s="23"/>
      <c r="J11" s="3">
        <f t="shared" si="1"/>
        <v>72</v>
      </c>
      <c r="L11" s="3">
        <f t="shared" si="2"/>
        <v>72</v>
      </c>
      <c r="M11" s="3">
        <f t="shared" si="3"/>
        <v>0</v>
      </c>
    </row>
    <row r="12" spans="2:16" x14ac:dyDescent="0.25">
      <c r="C12" s="24" t="s">
        <v>103</v>
      </c>
      <c r="D12" s="19" t="s">
        <v>87</v>
      </c>
      <c r="E12" s="87">
        <v>340</v>
      </c>
      <c r="F12" s="84">
        <v>80</v>
      </c>
      <c r="G12" s="23">
        <v>162</v>
      </c>
      <c r="H12" s="23">
        <v>98</v>
      </c>
      <c r="I12" s="23"/>
      <c r="J12" s="3">
        <f t="shared" si="1"/>
        <v>340</v>
      </c>
      <c r="L12" s="3">
        <f t="shared" si="2"/>
        <v>242</v>
      </c>
      <c r="M12" s="79">
        <f t="shared" si="3"/>
        <v>98</v>
      </c>
    </row>
    <row r="13" spans="2:16" x14ac:dyDescent="0.25">
      <c r="C13" s="19" t="s">
        <v>104</v>
      </c>
      <c r="D13" s="19" t="s">
        <v>88</v>
      </c>
      <c r="E13" s="87">
        <v>108</v>
      </c>
      <c r="F13" s="84"/>
      <c r="G13" s="23">
        <v>54</v>
      </c>
      <c r="H13" s="23">
        <v>54</v>
      </c>
      <c r="I13" s="23"/>
      <c r="J13" s="3">
        <f t="shared" si="1"/>
        <v>108</v>
      </c>
      <c r="L13" s="3">
        <f t="shared" si="2"/>
        <v>54</v>
      </c>
      <c r="M13" s="3">
        <f t="shared" si="3"/>
        <v>54</v>
      </c>
    </row>
    <row r="14" spans="2:16" x14ac:dyDescent="0.25">
      <c r="C14" s="24" t="s">
        <v>105</v>
      </c>
      <c r="D14" s="25" t="s">
        <v>39</v>
      </c>
      <c r="E14" s="87">
        <v>72</v>
      </c>
      <c r="F14" s="84">
        <v>30</v>
      </c>
      <c r="G14" s="23">
        <v>42</v>
      </c>
      <c r="H14" s="23"/>
      <c r="I14" s="23"/>
      <c r="J14" s="3">
        <f t="shared" si="1"/>
        <v>72</v>
      </c>
      <c r="L14" s="3">
        <f t="shared" si="2"/>
        <v>72</v>
      </c>
      <c r="M14" s="3">
        <f t="shared" si="3"/>
        <v>0</v>
      </c>
    </row>
    <row r="15" spans="2:16" x14ac:dyDescent="0.25">
      <c r="C15" s="19" t="s">
        <v>106</v>
      </c>
      <c r="D15" s="25" t="s">
        <v>95</v>
      </c>
      <c r="E15" s="87">
        <v>68</v>
      </c>
      <c r="F15" s="84">
        <v>48</v>
      </c>
      <c r="G15" s="23">
        <v>20</v>
      </c>
      <c r="H15" s="23"/>
      <c r="I15" s="23"/>
      <c r="J15" s="3">
        <f t="shared" si="1"/>
        <v>68</v>
      </c>
      <c r="L15" s="3">
        <f t="shared" si="2"/>
        <v>68</v>
      </c>
      <c r="M15" s="3">
        <f t="shared" si="3"/>
        <v>0</v>
      </c>
    </row>
    <row r="16" spans="2:16" x14ac:dyDescent="0.25">
      <c r="C16" s="24" t="s">
        <v>107</v>
      </c>
      <c r="D16" s="27" t="s">
        <v>89</v>
      </c>
      <c r="E16" s="87">
        <v>180</v>
      </c>
      <c r="F16" s="84"/>
      <c r="G16" s="23">
        <v>106</v>
      </c>
      <c r="H16" s="23">
        <v>74</v>
      </c>
      <c r="I16" s="23"/>
      <c r="J16" s="3">
        <f t="shared" si="1"/>
        <v>180</v>
      </c>
      <c r="L16" s="3">
        <f t="shared" si="2"/>
        <v>106</v>
      </c>
      <c r="M16" s="79">
        <f t="shared" si="3"/>
        <v>74</v>
      </c>
    </row>
    <row r="17" spans="3:13" x14ac:dyDescent="0.25">
      <c r="C17" s="19" t="s">
        <v>108</v>
      </c>
      <c r="D17" s="19" t="s">
        <v>90</v>
      </c>
      <c r="E17" s="87">
        <v>72</v>
      </c>
      <c r="F17" s="84">
        <v>72</v>
      </c>
      <c r="G17" s="23"/>
      <c r="H17" s="23"/>
      <c r="I17" s="23"/>
      <c r="J17" s="3">
        <f t="shared" si="1"/>
        <v>72</v>
      </c>
      <c r="L17" s="3">
        <f t="shared" si="2"/>
        <v>72</v>
      </c>
      <c r="M17" s="3">
        <f t="shared" si="3"/>
        <v>0</v>
      </c>
    </row>
    <row r="18" spans="3:13" x14ac:dyDescent="0.25">
      <c r="C18" s="24" t="s">
        <v>109</v>
      </c>
      <c r="D18" s="19" t="s">
        <v>91</v>
      </c>
      <c r="E18" s="87">
        <v>72</v>
      </c>
      <c r="F18" s="84"/>
      <c r="G18" s="23"/>
      <c r="H18" s="23">
        <v>72</v>
      </c>
      <c r="I18" s="23"/>
      <c r="J18" s="3">
        <f t="shared" si="1"/>
        <v>72</v>
      </c>
      <c r="L18" s="3">
        <f t="shared" si="2"/>
        <v>0</v>
      </c>
      <c r="M18" s="3">
        <f t="shared" si="3"/>
        <v>72</v>
      </c>
    </row>
    <row r="19" spans="3:13" x14ac:dyDescent="0.25">
      <c r="C19" s="19"/>
      <c r="D19" s="27" t="s">
        <v>92</v>
      </c>
      <c r="E19" s="88">
        <v>32</v>
      </c>
      <c r="F19" s="84"/>
      <c r="G19" s="23"/>
      <c r="H19" s="23"/>
      <c r="I19" s="23">
        <v>32</v>
      </c>
      <c r="J19" s="3">
        <f t="shared" si="1"/>
        <v>32</v>
      </c>
      <c r="L19" s="3">
        <f t="shared" si="2"/>
        <v>0</v>
      </c>
      <c r="M19" s="3">
        <f t="shared" si="3"/>
        <v>32</v>
      </c>
    </row>
    <row r="20" spans="3:13" x14ac:dyDescent="0.25">
      <c r="C20" s="30" t="s">
        <v>32</v>
      </c>
      <c r="D20" s="31" t="s">
        <v>33</v>
      </c>
      <c r="E20" s="86">
        <f>E21+E22+E23+E24+E25+E26</f>
        <v>252</v>
      </c>
      <c r="F20" s="83">
        <f>SUM(F21:F26)</f>
        <v>0</v>
      </c>
      <c r="G20" s="18">
        <f t="shared" ref="G20:I20" si="4">SUM(G21:G26)</f>
        <v>36</v>
      </c>
      <c r="H20" s="18">
        <f t="shared" si="4"/>
        <v>128</v>
      </c>
      <c r="I20" s="18">
        <f t="shared" si="4"/>
        <v>88</v>
      </c>
    </row>
    <row r="21" spans="3:13" x14ac:dyDescent="0.25">
      <c r="C21" s="32" t="s">
        <v>34</v>
      </c>
      <c r="D21" s="33" t="s">
        <v>35</v>
      </c>
      <c r="E21" s="89">
        <v>36</v>
      </c>
      <c r="F21" s="84"/>
      <c r="G21" s="23"/>
      <c r="H21" s="23">
        <v>36</v>
      </c>
      <c r="I21" s="23"/>
      <c r="J21" s="3">
        <f t="shared" si="1"/>
        <v>36</v>
      </c>
      <c r="L21" s="3">
        <f t="shared" ref="L21:L56" si="5">F21+G21</f>
        <v>0</v>
      </c>
      <c r="M21" s="3">
        <f t="shared" ref="M21:M56" si="6">H21+I21</f>
        <v>36</v>
      </c>
    </row>
    <row r="22" spans="3:13" ht="31.5" x14ac:dyDescent="0.25">
      <c r="C22" s="32" t="s">
        <v>36</v>
      </c>
      <c r="D22" s="33" t="s">
        <v>75</v>
      </c>
      <c r="E22" s="89">
        <v>36</v>
      </c>
      <c r="F22" s="84"/>
      <c r="G22" s="23"/>
      <c r="H22" s="23">
        <v>36</v>
      </c>
      <c r="I22" s="23"/>
      <c r="J22" s="3">
        <f t="shared" si="1"/>
        <v>36</v>
      </c>
      <c r="L22" s="3">
        <f t="shared" si="5"/>
        <v>0</v>
      </c>
      <c r="M22" s="3">
        <f t="shared" si="6"/>
        <v>36</v>
      </c>
    </row>
    <row r="23" spans="3:13" ht="31.5" x14ac:dyDescent="0.25">
      <c r="C23" s="32" t="s">
        <v>37</v>
      </c>
      <c r="D23" s="33" t="s">
        <v>80</v>
      </c>
      <c r="E23" s="89">
        <v>72</v>
      </c>
      <c r="F23" s="84"/>
      <c r="G23" s="23">
        <v>36</v>
      </c>
      <c r="H23" s="23">
        <v>36</v>
      </c>
      <c r="I23" s="23"/>
      <c r="J23" s="3">
        <f t="shared" si="1"/>
        <v>72</v>
      </c>
      <c r="L23" s="3">
        <f t="shared" si="5"/>
        <v>36</v>
      </c>
      <c r="M23" s="3">
        <f t="shared" si="6"/>
        <v>36</v>
      </c>
    </row>
    <row r="24" spans="3:13" x14ac:dyDescent="0.25">
      <c r="C24" s="32" t="s">
        <v>38</v>
      </c>
      <c r="D24" s="33" t="s">
        <v>39</v>
      </c>
      <c r="E24" s="89">
        <v>36</v>
      </c>
      <c r="F24" s="84"/>
      <c r="G24" s="23"/>
      <c r="H24" s="23">
        <v>20</v>
      </c>
      <c r="I24" s="23">
        <v>16</v>
      </c>
      <c r="J24" s="3">
        <f t="shared" si="1"/>
        <v>36</v>
      </c>
      <c r="L24" s="3">
        <f t="shared" si="5"/>
        <v>0</v>
      </c>
      <c r="M24" s="3">
        <f t="shared" si="6"/>
        <v>36</v>
      </c>
    </row>
    <row r="25" spans="3:13" x14ac:dyDescent="0.25">
      <c r="C25" s="32" t="s">
        <v>40</v>
      </c>
      <c r="D25" s="33" t="s">
        <v>76</v>
      </c>
      <c r="E25" s="89">
        <v>36</v>
      </c>
      <c r="F25" s="84"/>
      <c r="G25" s="23"/>
      <c r="H25" s="23"/>
      <c r="I25" s="23">
        <v>36</v>
      </c>
      <c r="J25" s="3">
        <f>SUM(F25:I25)</f>
        <v>36</v>
      </c>
      <c r="L25" s="3">
        <f t="shared" si="5"/>
        <v>0</v>
      </c>
      <c r="M25" s="3">
        <f t="shared" si="6"/>
        <v>36</v>
      </c>
    </row>
    <row r="26" spans="3:13" x14ac:dyDescent="0.25">
      <c r="C26" s="32" t="s">
        <v>41</v>
      </c>
      <c r="D26" s="35" t="s">
        <v>77</v>
      </c>
      <c r="E26" s="89">
        <v>36</v>
      </c>
      <c r="F26" s="84"/>
      <c r="G26" s="23"/>
      <c r="H26" s="23"/>
      <c r="I26" s="23">
        <v>36</v>
      </c>
      <c r="J26" s="3">
        <f t="shared" si="1"/>
        <v>36</v>
      </c>
      <c r="L26" s="3">
        <f t="shared" si="5"/>
        <v>0</v>
      </c>
      <c r="M26" s="3">
        <f t="shared" si="6"/>
        <v>36</v>
      </c>
    </row>
    <row r="27" spans="3:13" x14ac:dyDescent="0.25">
      <c r="C27" s="30" t="s">
        <v>6</v>
      </c>
      <c r="D27" s="30" t="s">
        <v>7</v>
      </c>
      <c r="E27" s="86">
        <f>SUM(E28:E32)</f>
        <v>180</v>
      </c>
      <c r="F27" s="83">
        <f>SUM(F28:F32)</f>
        <v>108</v>
      </c>
      <c r="G27" s="18">
        <f t="shared" ref="G27:I27" si="7">SUM(G28:G32)</f>
        <v>0</v>
      </c>
      <c r="H27" s="18">
        <f t="shared" si="7"/>
        <v>0</v>
      </c>
      <c r="I27" s="18">
        <f t="shared" si="7"/>
        <v>72</v>
      </c>
    </row>
    <row r="28" spans="3:13" x14ac:dyDescent="0.25">
      <c r="C28" s="38" t="s">
        <v>8</v>
      </c>
      <c r="D28" s="39" t="s">
        <v>121</v>
      </c>
      <c r="E28" s="89">
        <v>36</v>
      </c>
      <c r="F28" s="84">
        <v>36</v>
      </c>
      <c r="G28" s="23"/>
      <c r="H28" s="23"/>
      <c r="I28" s="23"/>
      <c r="J28" s="3">
        <f t="shared" si="1"/>
        <v>36</v>
      </c>
      <c r="L28" s="3">
        <f t="shared" si="5"/>
        <v>36</v>
      </c>
      <c r="M28" s="3">
        <f t="shared" si="6"/>
        <v>0</v>
      </c>
    </row>
    <row r="29" spans="3:13" x14ac:dyDescent="0.25">
      <c r="C29" s="38" t="s">
        <v>42</v>
      </c>
      <c r="D29" s="33" t="s">
        <v>122</v>
      </c>
      <c r="E29" s="89">
        <v>36</v>
      </c>
      <c r="F29" s="84"/>
      <c r="G29" s="23"/>
      <c r="H29" s="23"/>
      <c r="I29" s="23">
        <v>36</v>
      </c>
      <c r="J29" s="3">
        <f t="shared" si="1"/>
        <v>36</v>
      </c>
      <c r="L29" s="3">
        <f t="shared" si="5"/>
        <v>0</v>
      </c>
      <c r="M29" s="3">
        <f t="shared" si="6"/>
        <v>36</v>
      </c>
    </row>
    <row r="30" spans="3:13" x14ac:dyDescent="0.25">
      <c r="C30" s="38" t="s">
        <v>43</v>
      </c>
      <c r="D30" s="33" t="s">
        <v>78</v>
      </c>
      <c r="E30" s="89">
        <v>36</v>
      </c>
      <c r="F30" s="84">
        <v>36</v>
      </c>
      <c r="G30" s="23"/>
      <c r="H30" s="23"/>
      <c r="I30" s="23"/>
      <c r="J30" s="3">
        <f t="shared" si="1"/>
        <v>36</v>
      </c>
      <c r="L30" s="3">
        <f t="shared" si="5"/>
        <v>36</v>
      </c>
      <c r="M30" s="3">
        <f t="shared" si="6"/>
        <v>0</v>
      </c>
    </row>
    <row r="31" spans="3:13" x14ac:dyDescent="0.25">
      <c r="C31" s="38" t="s">
        <v>44</v>
      </c>
      <c r="D31" s="33" t="s">
        <v>123</v>
      </c>
      <c r="E31" s="89">
        <v>36</v>
      </c>
      <c r="F31" s="84">
        <v>36</v>
      </c>
      <c r="G31" s="23"/>
      <c r="H31" s="23"/>
      <c r="I31" s="23"/>
      <c r="J31" s="3">
        <f>SUM(F31:I31)</f>
        <v>36</v>
      </c>
      <c r="L31" s="3">
        <f t="shared" si="5"/>
        <v>36</v>
      </c>
      <c r="M31" s="3">
        <f t="shared" si="6"/>
        <v>0</v>
      </c>
    </row>
    <row r="32" spans="3:13" ht="31.5" x14ac:dyDescent="0.25">
      <c r="C32" s="41" t="s">
        <v>120</v>
      </c>
      <c r="D32" s="33" t="s">
        <v>79</v>
      </c>
      <c r="E32" s="90">
        <v>36</v>
      </c>
      <c r="F32" s="84"/>
      <c r="G32" s="23"/>
      <c r="H32" s="23"/>
      <c r="I32" s="23">
        <v>36</v>
      </c>
      <c r="J32" s="3">
        <f t="shared" si="1"/>
        <v>36</v>
      </c>
      <c r="L32" s="3">
        <f t="shared" si="5"/>
        <v>0</v>
      </c>
      <c r="M32" s="3">
        <f t="shared" si="6"/>
        <v>36</v>
      </c>
    </row>
    <row r="33" spans="3:21" x14ac:dyDescent="0.25">
      <c r="C33" s="30" t="s">
        <v>10</v>
      </c>
      <c r="D33" s="30" t="s">
        <v>11</v>
      </c>
      <c r="E33" s="86">
        <f>E34+E41+E48+E53</f>
        <v>1008</v>
      </c>
      <c r="F33" s="83">
        <f>SUM(F34,F41,F48,F53)</f>
        <v>120</v>
      </c>
      <c r="G33" s="18">
        <f>G34+G41+G48+G53</f>
        <v>192</v>
      </c>
      <c r="H33" s="18">
        <f>H34+H41+H48+H53</f>
        <v>60</v>
      </c>
      <c r="I33" s="18">
        <f>I34+I41+I48+I53</f>
        <v>636</v>
      </c>
    </row>
    <row r="34" spans="3:21" ht="47.25" x14ac:dyDescent="0.25">
      <c r="C34" s="44" t="s">
        <v>135</v>
      </c>
      <c r="D34" s="45" t="s">
        <v>124</v>
      </c>
      <c r="E34" s="91">
        <f>SUM(E35:E40)</f>
        <v>192</v>
      </c>
      <c r="F34" s="85">
        <f>SUM(F35:F40)</f>
        <v>120</v>
      </c>
      <c r="G34" s="48">
        <f t="shared" ref="G34:I34" si="8">SUM(G35:G40)</f>
        <v>0</v>
      </c>
      <c r="H34" s="48">
        <f t="shared" si="8"/>
        <v>0</v>
      </c>
      <c r="I34" s="48">
        <f t="shared" si="8"/>
        <v>72</v>
      </c>
    </row>
    <row r="35" spans="3:21" ht="31.5" x14ac:dyDescent="0.25">
      <c r="C35" s="38" t="s">
        <v>13</v>
      </c>
      <c r="D35" s="38" t="s">
        <v>125</v>
      </c>
      <c r="E35" s="89">
        <v>42</v>
      </c>
      <c r="F35" s="84">
        <v>42</v>
      </c>
      <c r="G35" s="23"/>
      <c r="H35" s="23"/>
      <c r="I35" s="23"/>
      <c r="J35" s="3">
        <f t="shared" si="1"/>
        <v>42</v>
      </c>
      <c r="L35" s="3">
        <f t="shared" si="5"/>
        <v>42</v>
      </c>
      <c r="M35" s="3">
        <f t="shared" si="6"/>
        <v>0</v>
      </c>
    </row>
    <row r="36" spans="3:21" ht="47.25" x14ac:dyDescent="0.25">
      <c r="C36" s="38" t="s">
        <v>15</v>
      </c>
      <c r="D36" s="38" t="s">
        <v>126</v>
      </c>
      <c r="E36" s="89">
        <v>42</v>
      </c>
      <c r="F36" s="84">
        <v>42</v>
      </c>
      <c r="G36" s="23"/>
      <c r="H36" s="23"/>
      <c r="I36" s="23"/>
      <c r="J36" s="3">
        <f t="shared" si="1"/>
        <v>42</v>
      </c>
      <c r="L36" s="3">
        <f t="shared" si="5"/>
        <v>42</v>
      </c>
      <c r="M36" s="3">
        <f t="shared" si="6"/>
        <v>0</v>
      </c>
    </row>
    <row r="37" spans="3:21" x14ac:dyDescent="0.25">
      <c r="C37" s="38" t="s">
        <v>23</v>
      </c>
      <c r="D37" s="38" t="s">
        <v>14</v>
      </c>
      <c r="E37" s="89"/>
      <c r="F37" s="84"/>
      <c r="G37" s="23"/>
      <c r="H37" s="23"/>
      <c r="I37" s="23"/>
      <c r="J37" s="3">
        <f t="shared" si="1"/>
        <v>0</v>
      </c>
      <c r="L37" s="3">
        <f t="shared" si="5"/>
        <v>0</v>
      </c>
      <c r="M37" s="3">
        <f t="shared" si="6"/>
        <v>0</v>
      </c>
    </row>
    <row r="38" spans="3:21" x14ac:dyDescent="0.25">
      <c r="C38" s="38" t="s">
        <v>23</v>
      </c>
      <c r="D38" s="38" t="s">
        <v>14</v>
      </c>
      <c r="E38" s="89"/>
      <c r="F38" s="84"/>
      <c r="G38" s="23"/>
      <c r="H38" s="23"/>
      <c r="I38" s="23"/>
      <c r="J38" s="3">
        <f t="shared" si="1"/>
        <v>0</v>
      </c>
      <c r="L38" s="3">
        <f t="shared" si="5"/>
        <v>0</v>
      </c>
      <c r="M38" s="3">
        <f t="shared" si="6"/>
        <v>0</v>
      </c>
    </row>
    <row r="39" spans="3:21" x14ac:dyDescent="0.25">
      <c r="C39" s="38" t="s">
        <v>16</v>
      </c>
      <c r="D39" s="38" t="s">
        <v>17</v>
      </c>
      <c r="E39" s="89">
        <v>36</v>
      </c>
      <c r="F39" s="84">
        <v>36</v>
      </c>
      <c r="G39" s="23"/>
      <c r="H39" s="23"/>
      <c r="I39" s="23"/>
      <c r="J39" s="3">
        <f t="shared" si="1"/>
        <v>36</v>
      </c>
      <c r="L39" s="3">
        <f t="shared" si="5"/>
        <v>36</v>
      </c>
      <c r="M39" s="3">
        <f t="shared" si="6"/>
        <v>0</v>
      </c>
    </row>
    <row r="40" spans="3:21" x14ac:dyDescent="0.25">
      <c r="C40" s="38" t="s">
        <v>18</v>
      </c>
      <c r="D40" s="38" t="s">
        <v>19</v>
      </c>
      <c r="E40" s="89">
        <v>72</v>
      </c>
      <c r="F40" s="84"/>
      <c r="G40" s="23"/>
      <c r="H40" s="23"/>
      <c r="I40" s="23">
        <v>72</v>
      </c>
      <c r="J40" s="3">
        <f t="shared" si="1"/>
        <v>72</v>
      </c>
      <c r="L40" s="3">
        <f t="shared" si="5"/>
        <v>0</v>
      </c>
      <c r="M40" s="3">
        <f t="shared" si="6"/>
        <v>72</v>
      </c>
    </row>
    <row r="41" spans="3:21" ht="47.25" x14ac:dyDescent="0.25">
      <c r="C41" s="44" t="s">
        <v>116</v>
      </c>
      <c r="D41" s="4" t="s">
        <v>127</v>
      </c>
      <c r="E41" s="91">
        <f>SUM(E42:E47)</f>
        <v>300</v>
      </c>
      <c r="F41" s="85">
        <f>SUM(F42:F47)</f>
        <v>0</v>
      </c>
      <c r="G41" s="48">
        <f t="shared" ref="G41:I41" si="9">SUM(G42:G47)</f>
        <v>192</v>
      </c>
      <c r="H41" s="48">
        <f t="shared" si="9"/>
        <v>0</v>
      </c>
      <c r="I41" s="48">
        <f t="shared" si="9"/>
        <v>108</v>
      </c>
    </row>
    <row r="42" spans="3:21" x14ac:dyDescent="0.25">
      <c r="C42" s="38" t="s">
        <v>61</v>
      </c>
      <c r="D42" s="38" t="s">
        <v>128</v>
      </c>
      <c r="E42" s="89">
        <v>42</v>
      </c>
      <c r="F42" s="84"/>
      <c r="G42" s="23">
        <v>42</v>
      </c>
      <c r="H42" s="23"/>
      <c r="I42" s="23"/>
      <c r="J42" s="3">
        <f t="shared" si="1"/>
        <v>42</v>
      </c>
      <c r="L42" s="3">
        <f t="shared" si="5"/>
        <v>42</v>
      </c>
      <c r="M42" s="3">
        <f t="shared" si="6"/>
        <v>0</v>
      </c>
      <c r="U42" s="3" t="s">
        <v>278</v>
      </c>
    </row>
    <row r="43" spans="3:21" ht="31.5" x14ac:dyDescent="0.25">
      <c r="C43" s="38" t="s">
        <v>62</v>
      </c>
      <c r="D43" s="38" t="s">
        <v>129</v>
      </c>
      <c r="E43" s="89">
        <v>42</v>
      </c>
      <c r="F43" s="84"/>
      <c r="G43" s="23">
        <v>42</v>
      </c>
      <c r="H43" s="23"/>
      <c r="I43" s="23"/>
      <c r="J43" s="3">
        <f t="shared" si="1"/>
        <v>42</v>
      </c>
      <c r="L43" s="3">
        <f t="shared" si="5"/>
        <v>42</v>
      </c>
      <c r="M43" s="3">
        <f t="shared" si="6"/>
        <v>0</v>
      </c>
    </row>
    <row r="44" spans="3:21" x14ac:dyDescent="0.25">
      <c r="C44" s="38" t="s">
        <v>23</v>
      </c>
      <c r="D44" s="38" t="s">
        <v>14</v>
      </c>
      <c r="E44" s="89"/>
      <c r="F44" s="84"/>
      <c r="G44" s="23"/>
      <c r="H44" s="23"/>
      <c r="I44" s="23"/>
      <c r="J44" s="3">
        <f t="shared" si="1"/>
        <v>0</v>
      </c>
      <c r="L44" s="3">
        <f t="shared" si="5"/>
        <v>0</v>
      </c>
      <c r="M44" s="3">
        <f t="shared" si="6"/>
        <v>0</v>
      </c>
    </row>
    <row r="45" spans="3:21" x14ac:dyDescent="0.25">
      <c r="C45" s="38" t="s">
        <v>23</v>
      </c>
      <c r="D45" s="38" t="s">
        <v>14</v>
      </c>
      <c r="E45" s="89"/>
      <c r="F45" s="84"/>
      <c r="G45" s="23"/>
      <c r="H45" s="23"/>
      <c r="I45" s="23"/>
      <c r="J45" s="3">
        <f t="shared" si="1"/>
        <v>0</v>
      </c>
      <c r="L45" s="3">
        <f t="shared" si="5"/>
        <v>0</v>
      </c>
      <c r="M45" s="3">
        <f t="shared" si="6"/>
        <v>0</v>
      </c>
    </row>
    <row r="46" spans="3:21" x14ac:dyDescent="0.25">
      <c r="C46" s="38" t="s">
        <v>63</v>
      </c>
      <c r="D46" s="38" t="s">
        <v>17</v>
      </c>
      <c r="E46" s="89">
        <v>108</v>
      </c>
      <c r="F46" s="84"/>
      <c r="G46" s="23">
        <v>108</v>
      </c>
      <c r="H46" s="23"/>
      <c r="I46" s="23"/>
      <c r="J46" s="3">
        <f t="shared" si="1"/>
        <v>108</v>
      </c>
      <c r="L46" s="3">
        <f t="shared" si="5"/>
        <v>108</v>
      </c>
      <c r="M46" s="3">
        <f t="shared" si="6"/>
        <v>0</v>
      </c>
    </row>
    <row r="47" spans="3:21" x14ac:dyDescent="0.25">
      <c r="C47" s="38" t="s">
        <v>64</v>
      </c>
      <c r="D47" s="38" t="s">
        <v>19</v>
      </c>
      <c r="E47" s="89">
        <v>108</v>
      </c>
      <c r="F47" s="84"/>
      <c r="G47" s="23"/>
      <c r="H47" s="23"/>
      <c r="I47" s="23">
        <v>108</v>
      </c>
      <c r="J47" s="3">
        <f t="shared" si="1"/>
        <v>108</v>
      </c>
      <c r="L47" s="3">
        <f t="shared" si="5"/>
        <v>0</v>
      </c>
      <c r="M47" s="3">
        <f t="shared" si="6"/>
        <v>108</v>
      </c>
    </row>
    <row r="48" spans="3:21" ht="47.25" x14ac:dyDescent="0.25">
      <c r="C48" s="44" t="s">
        <v>117</v>
      </c>
      <c r="D48" s="5" t="s">
        <v>130</v>
      </c>
      <c r="E48" s="91">
        <f>SUM(E49:E52)</f>
        <v>300</v>
      </c>
      <c r="F48" s="85">
        <f>SUM(F49:F52)</f>
        <v>0</v>
      </c>
      <c r="G48" s="48">
        <f>SUM(G49:G52)</f>
        <v>0</v>
      </c>
      <c r="H48" s="48">
        <f>SUM(H49:H52)</f>
        <v>60</v>
      </c>
      <c r="I48" s="48">
        <f>SUM(I49:I52)</f>
        <v>240</v>
      </c>
    </row>
    <row r="49" spans="3:13" ht="47.25" x14ac:dyDescent="0.25">
      <c r="C49" s="38" t="s">
        <v>65</v>
      </c>
      <c r="D49" s="38" t="s">
        <v>131</v>
      </c>
      <c r="E49" s="89">
        <v>42</v>
      </c>
      <c r="F49" s="84"/>
      <c r="G49" s="23"/>
      <c r="H49" s="23">
        <v>24</v>
      </c>
      <c r="I49" s="23">
        <v>18</v>
      </c>
      <c r="J49" s="3">
        <f t="shared" si="1"/>
        <v>42</v>
      </c>
      <c r="L49" s="3">
        <f t="shared" si="5"/>
        <v>0</v>
      </c>
      <c r="M49" s="3">
        <f t="shared" si="6"/>
        <v>42</v>
      </c>
    </row>
    <row r="50" spans="3:13" ht="47.25" x14ac:dyDescent="0.25">
      <c r="C50" s="38" t="s">
        <v>66</v>
      </c>
      <c r="D50" s="38" t="s">
        <v>132</v>
      </c>
      <c r="E50" s="89">
        <v>42</v>
      </c>
      <c r="F50" s="84"/>
      <c r="G50" s="23"/>
      <c r="H50" s="23"/>
      <c r="I50" s="23">
        <v>42</v>
      </c>
      <c r="J50" s="3">
        <f t="shared" si="1"/>
        <v>42</v>
      </c>
      <c r="L50" s="3">
        <f t="shared" si="5"/>
        <v>0</v>
      </c>
      <c r="M50" s="3">
        <f t="shared" si="6"/>
        <v>42</v>
      </c>
    </row>
    <row r="51" spans="3:13" x14ac:dyDescent="0.25">
      <c r="C51" s="38" t="s">
        <v>67</v>
      </c>
      <c r="D51" s="38" t="s">
        <v>17</v>
      </c>
      <c r="E51" s="92">
        <v>108</v>
      </c>
      <c r="F51" s="84"/>
      <c r="G51" s="23"/>
      <c r="H51" s="23">
        <v>36</v>
      </c>
      <c r="I51" s="23">
        <v>72</v>
      </c>
      <c r="J51" s="3">
        <f t="shared" ref="J51:J57" si="10">SUM(F51:I51)</f>
        <v>108</v>
      </c>
      <c r="L51" s="3">
        <f t="shared" si="5"/>
        <v>0</v>
      </c>
      <c r="M51" s="3">
        <f t="shared" si="6"/>
        <v>108</v>
      </c>
    </row>
    <row r="52" spans="3:13" x14ac:dyDescent="0.25">
      <c r="C52" s="38" t="s">
        <v>68</v>
      </c>
      <c r="D52" s="38" t="s">
        <v>19</v>
      </c>
      <c r="E52" s="92">
        <v>108</v>
      </c>
      <c r="F52" s="84"/>
      <c r="G52" s="23"/>
      <c r="H52" s="23"/>
      <c r="I52" s="23">
        <v>108</v>
      </c>
      <c r="J52" s="3">
        <f t="shared" si="10"/>
        <v>108</v>
      </c>
      <c r="L52" s="3">
        <f t="shared" si="5"/>
        <v>0</v>
      </c>
      <c r="M52" s="3">
        <f t="shared" si="6"/>
        <v>108</v>
      </c>
    </row>
    <row r="53" spans="3:13" ht="31.5" x14ac:dyDescent="0.25">
      <c r="C53" s="93" t="s">
        <v>69</v>
      </c>
      <c r="D53" s="94" t="s">
        <v>134</v>
      </c>
      <c r="E53" s="95">
        <f>SUM(E54:E56)</f>
        <v>216</v>
      </c>
      <c r="F53" s="96">
        <f>SUM(F54:F56)</f>
        <v>0</v>
      </c>
      <c r="G53" s="97">
        <f t="shared" ref="G53:I53" si="11">SUM(G54:G56)</f>
        <v>0</v>
      </c>
      <c r="H53" s="97">
        <f t="shared" si="11"/>
        <v>0</v>
      </c>
      <c r="I53" s="97">
        <f t="shared" si="11"/>
        <v>216</v>
      </c>
    </row>
    <row r="54" spans="3:13" ht="31.5" x14ac:dyDescent="0.25">
      <c r="C54" s="41" t="s">
        <v>70</v>
      </c>
      <c r="D54" s="98" t="s">
        <v>133</v>
      </c>
      <c r="E54" s="99">
        <v>36</v>
      </c>
      <c r="F54" s="100"/>
      <c r="G54" s="26"/>
      <c r="H54" s="26"/>
      <c r="I54" s="26">
        <v>36</v>
      </c>
      <c r="J54" s="3">
        <f t="shared" si="10"/>
        <v>36</v>
      </c>
      <c r="L54" s="3">
        <f t="shared" si="5"/>
        <v>0</v>
      </c>
      <c r="M54" s="3">
        <f t="shared" si="6"/>
        <v>36</v>
      </c>
    </row>
    <row r="55" spans="3:13" x14ac:dyDescent="0.25">
      <c r="C55" s="41" t="s">
        <v>71</v>
      </c>
      <c r="D55" s="41" t="s">
        <v>17</v>
      </c>
      <c r="E55" s="99">
        <v>72</v>
      </c>
      <c r="F55" s="100"/>
      <c r="G55" s="26"/>
      <c r="H55" s="26"/>
      <c r="I55" s="26">
        <v>72</v>
      </c>
      <c r="J55" s="3">
        <f t="shared" si="10"/>
        <v>72</v>
      </c>
      <c r="L55" s="3">
        <f t="shared" si="5"/>
        <v>0</v>
      </c>
      <c r="M55" s="3">
        <f t="shared" si="6"/>
        <v>72</v>
      </c>
    </row>
    <row r="56" spans="3:13" x14ac:dyDescent="0.25">
      <c r="C56" s="41" t="s">
        <v>72</v>
      </c>
      <c r="D56" s="41" t="s">
        <v>19</v>
      </c>
      <c r="E56" s="99">
        <v>108</v>
      </c>
      <c r="F56" s="100"/>
      <c r="G56" s="26"/>
      <c r="H56" s="26"/>
      <c r="I56" s="26">
        <v>108</v>
      </c>
      <c r="J56" s="3">
        <f t="shared" si="10"/>
        <v>108</v>
      </c>
      <c r="L56" s="3">
        <f t="shared" si="5"/>
        <v>0</v>
      </c>
      <c r="M56" s="3">
        <f t="shared" si="6"/>
        <v>108</v>
      </c>
    </row>
    <row r="57" spans="3:13" x14ac:dyDescent="0.25">
      <c r="C57" s="75" t="s">
        <v>26</v>
      </c>
      <c r="D57" s="75" t="s">
        <v>27</v>
      </c>
      <c r="E57" s="89">
        <v>36</v>
      </c>
      <c r="F57" s="84"/>
      <c r="G57" s="23"/>
      <c r="H57" s="23"/>
      <c r="I57" s="23">
        <v>36</v>
      </c>
      <c r="J57" s="3">
        <f t="shared" si="10"/>
        <v>36</v>
      </c>
      <c r="L57" s="3">
        <f t="shared" ref="L57" si="12">F57+G57</f>
        <v>0</v>
      </c>
      <c r="M57" s="3">
        <v>36</v>
      </c>
    </row>
  </sheetData>
  <mergeCells count="6">
    <mergeCell ref="F2:I2"/>
    <mergeCell ref="F3:G3"/>
    <mergeCell ref="H3:I3"/>
    <mergeCell ref="C2:C4"/>
    <mergeCell ref="D2:D4"/>
    <mergeCell ref="E2:E4"/>
  </mergeCells>
  <pageMargins left="0.7" right="0.7" top="0.75" bottom="0.75" header="0.3" footer="0.3"/>
  <pageSetup paperSize="9" scale="71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94"/>
  <sheetViews>
    <sheetView topLeftCell="A59" workbookViewId="0">
      <selection activeCell="G81" sqref="G81"/>
    </sheetView>
  </sheetViews>
  <sheetFormatPr defaultRowHeight="15.75" x14ac:dyDescent="0.25"/>
  <cols>
    <col min="1" max="1" width="6" style="3" customWidth="1"/>
    <col min="2" max="2" width="9.140625" style="3" hidden="1" customWidth="1"/>
    <col min="3" max="3" width="15.28515625" style="3" customWidth="1"/>
    <col min="4" max="4" width="43" style="3" customWidth="1"/>
    <col min="5" max="7" width="5.7109375" style="3" customWidth="1"/>
    <col min="8" max="13" width="9.140625" style="3"/>
    <col min="14" max="14" width="7" style="3" customWidth="1"/>
    <col min="15" max="15" width="5.7109375" style="3" customWidth="1"/>
    <col min="16" max="16384" width="9.140625" style="3"/>
  </cols>
  <sheetData>
    <row r="1" spans="2:27" ht="16.5" thickBot="1" x14ac:dyDescent="0.3">
      <c r="B1" s="1"/>
      <c r="C1" s="2" t="s">
        <v>119</v>
      </c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51" customHeight="1" thickBot="1" x14ac:dyDescent="0.3">
      <c r="C2" s="543" t="s">
        <v>0</v>
      </c>
      <c r="D2" s="545" t="s">
        <v>29</v>
      </c>
      <c r="E2" s="528" t="s">
        <v>110</v>
      </c>
      <c r="F2" s="529"/>
      <c r="G2" s="530"/>
      <c r="H2" s="520" t="s">
        <v>1</v>
      </c>
      <c r="I2" s="520" t="s">
        <v>2</v>
      </c>
      <c r="J2" s="528" t="s">
        <v>3</v>
      </c>
      <c r="K2" s="529"/>
      <c r="L2" s="529"/>
      <c r="M2" s="530"/>
      <c r="N2" s="534" t="s">
        <v>73</v>
      </c>
      <c r="O2" s="537" t="s">
        <v>74</v>
      </c>
      <c r="P2" s="522" t="s">
        <v>113</v>
      </c>
      <c r="Q2" s="523"/>
      <c r="R2" s="523"/>
      <c r="S2" s="523"/>
      <c r="T2" s="6"/>
    </row>
    <row r="3" spans="2:27" ht="24" customHeight="1" thickBot="1" x14ac:dyDescent="0.3">
      <c r="C3" s="543"/>
      <c r="D3" s="545"/>
      <c r="E3" s="531"/>
      <c r="F3" s="532"/>
      <c r="G3" s="533"/>
      <c r="H3" s="520"/>
      <c r="I3" s="520"/>
      <c r="J3" s="531"/>
      <c r="K3" s="532"/>
      <c r="L3" s="532"/>
      <c r="M3" s="533"/>
      <c r="N3" s="535"/>
      <c r="O3" s="538"/>
      <c r="P3" s="524" t="s">
        <v>114</v>
      </c>
      <c r="Q3" s="525"/>
      <c r="R3" s="526" t="s">
        <v>115</v>
      </c>
      <c r="S3" s="527"/>
      <c r="T3" s="6"/>
    </row>
    <row r="4" spans="2:27" ht="133.9" customHeight="1" x14ac:dyDescent="0.25">
      <c r="C4" s="544"/>
      <c r="D4" s="546"/>
      <c r="E4" s="8" t="s">
        <v>111</v>
      </c>
      <c r="F4" s="8" t="s">
        <v>112</v>
      </c>
      <c r="G4" s="8" t="s">
        <v>118</v>
      </c>
      <c r="H4" s="521"/>
      <c r="I4" s="521"/>
      <c r="J4" s="8" t="s">
        <v>30</v>
      </c>
      <c r="K4" s="9" t="s">
        <v>4</v>
      </c>
      <c r="L4" s="8" t="s">
        <v>31</v>
      </c>
      <c r="M4" s="10" t="s">
        <v>5</v>
      </c>
      <c r="N4" s="536"/>
      <c r="O4" s="539"/>
      <c r="P4" s="7" t="s">
        <v>137</v>
      </c>
      <c r="Q4" s="7" t="s">
        <v>138</v>
      </c>
      <c r="R4" s="7" t="s">
        <v>139</v>
      </c>
      <c r="S4" s="7" t="s">
        <v>140</v>
      </c>
      <c r="T4" s="6"/>
    </row>
    <row r="5" spans="2:27" x14ac:dyDescent="0.25">
      <c r="C5" s="11">
        <v>1</v>
      </c>
      <c r="D5" s="11">
        <v>2</v>
      </c>
      <c r="E5" s="11"/>
      <c r="F5" s="11"/>
      <c r="G5" s="11"/>
      <c r="H5" s="11">
        <v>3</v>
      </c>
      <c r="I5" s="11">
        <v>4</v>
      </c>
      <c r="J5" s="11">
        <v>5</v>
      </c>
      <c r="K5" s="11">
        <v>6</v>
      </c>
      <c r="L5" s="11">
        <v>7</v>
      </c>
      <c r="M5" s="11">
        <v>8</v>
      </c>
      <c r="N5" s="12">
        <f>N93/(H93-H92)</f>
        <v>0.8</v>
      </c>
      <c r="O5" s="12">
        <f>O93/(H93-H92)</f>
        <v>0.2</v>
      </c>
      <c r="P5" s="13"/>
      <c r="Q5" s="13"/>
      <c r="R5" s="13"/>
      <c r="S5" s="13"/>
      <c r="V5" s="3" t="s">
        <v>114</v>
      </c>
      <c r="W5" s="3" t="s">
        <v>115</v>
      </c>
    </row>
    <row r="6" spans="2:27" x14ac:dyDescent="0.25">
      <c r="C6" s="14" t="s">
        <v>96</v>
      </c>
      <c r="D6" s="15" t="s">
        <v>93</v>
      </c>
      <c r="E6" s="15"/>
      <c r="F6" s="15"/>
      <c r="G6" s="15"/>
      <c r="H6" s="16">
        <f t="shared" ref="H6:M6" si="0">SUM(H7:H20)</f>
        <v>1476</v>
      </c>
      <c r="I6" s="16">
        <f t="shared" si="0"/>
        <v>706</v>
      </c>
      <c r="J6" s="16">
        <f t="shared" si="0"/>
        <v>730</v>
      </c>
      <c r="K6" s="16">
        <f t="shared" si="0"/>
        <v>706</v>
      </c>
      <c r="L6" s="16">
        <f t="shared" si="0"/>
        <v>0</v>
      </c>
      <c r="M6" s="16">
        <f t="shared" si="0"/>
        <v>40</v>
      </c>
      <c r="N6" s="17"/>
      <c r="O6" s="17"/>
      <c r="P6" s="18">
        <f>SUM(P7:P20)</f>
        <v>384</v>
      </c>
      <c r="Q6" s="18">
        <f>SUM(Q7:Q20)</f>
        <v>636</v>
      </c>
      <c r="R6" s="18">
        <f>SUM(R7:R20)</f>
        <v>424</v>
      </c>
      <c r="S6" s="18">
        <f>SUM(S7:S20)</f>
        <v>32</v>
      </c>
      <c r="T6" s="3">
        <f>SUM(P6:S6)</f>
        <v>1476</v>
      </c>
    </row>
    <row r="7" spans="2:27" x14ac:dyDescent="0.25">
      <c r="C7" s="19" t="s">
        <v>97</v>
      </c>
      <c r="D7" s="19" t="s">
        <v>81</v>
      </c>
      <c r="E7" s="20">
        <v>1</v>
      </c>
      <c r="F7" s="20"/>
      <c r="G7" s="20"/>
      <c r="H7" s="21">
        <v>72</v>
      </c>
      <c r="I7" s="21">
        <v>36</v>
      </c>
      <c r="J7" s="22">
        <v>30</v>
      </c>
      <c r="K7" s="21">
        <v>36</v>
      </c>
      <c r="L7" s="11"/>
      <c r="M7" s="21">
        <v>6</v>
      </c>
      <c r="N7" s="12"/>
      <c r="O7" s="12"/>
      <c r="P7" s="23">
        <v>72</v>
      </c>
      <c r="Q7" s="23"/>
      <c r="R7" s="23"/>
      <c r="S7" s="23"/>
      <c r="T7" s="3">
        <f t="shared" ref="T7:T70" si="1">SUM(P7:S7)</f>
        <v>72</v>
      </c>
      <c r="V7" s="79">
        <f>P7+Q7</f>
        <v>72</v>
      </c>
      <c r="W7" s="3">
        <f>R7+S7</f>
        <v>0</v>
      </c>
    </row>
    <row r="8" spans="2:27" x14ac:dyDescent="0.25">
      <c r="C8" s="24" t="s">
        <v>98</v>
      </c>
      <c r="D8" s="19" t="s">
        <v>82</v>
      </c>
      <c r="E8" s="20"/>
      <c r="F8" s="20">
        <v>3</v>
      </c>
      <c r="G8" s="20"/>
      <c r="H8" s="21">
        <v>108</v>
      </c>
      <c r="I8" s="21">
        <v>54</v>
      </c>
      <c r="J8" s="22">
        <v>52</v>
      </c>
      <c r="K8" s="21">
        <v>54</v>
      </c>
      <c r="L8" s="11"/>
      <c r="M8" s="21">
        <v>2</v>
      </c>
      <c r="N8" s="12"/>
      <c r="O8" s="12"/>
      <c r="P8" s="23"/>
      <c r="Q8" s="23">
        <v>54</v>
      </c>
      <c r="R8" s="23">
        <v>54</v>
      </c>
      <c r="S8" s="23"/>
      <c r="T8" s="3">
        <f t="shared" si="1"/>
        <v>108</v>
      </c>
      <c r="V8" s="3">
        <f t="shared" ref="V8:V20" si="2">P8+Q8</f>
        <v>54</v>
      </c>
      <c r="W8" s="3">
        <f t="shared" ref="W8:W20" si="3">R8+S8</f>
        <v>54</v>
      </c>
    </row>
    <row r="9" spans="2:27" x14ac:dyDescent="0.25">
      <c r="C9" s="24" t="s">
        <v>99</v>
      </c>
      <c r="D9" s="19" t="s">
        <v>83</v>
      </c>
      <c r="E9" s="20"/>
      <c r="F9" s="20">
        <v>2</v>
      </c>
      <c r="G9" s="20"/>
      <c r="H9" s="21">
        <v>136</v>
      </c>
      <c r="I9" s="21">
        <v>46</v>
      </c>
      <c r="J9" s="22">
        <v>88</v>
      </c>
      <c r="K9" s="21">
        <v>46</v>
      </c>
      <c r="L9" s="11"/>
      <c r="M9" s="21">
        <v>2</v>
      </c>
      <c r="N9" s="12"/>
      <c r="O9" s="12"/>
      <c r="P9" s="23">
        <v>52</v>
      </c>
      <c r="Q9" s="23">
        <v>84</v>
      </c>
      <c r="R9" s="23"/>
      <c r="S9" s="23"/>
      <c r="T9" s="3">
        <f t="shared" si="1"/>
        <v>136</v>
      </c>
      <c r="V9" s="3">
        <f t="shared" si="2"/>
        <v>136</v>
      </c>
      <c r="W9" s="3">
        <f t="shared" si="3"/>
        <v>0</v>
      </c>
    </row>
    <row r="10" spans="2:27" x14ac:dyDescent="0.25">
      <c r="C10" s="19" t="s">
        <v>100</v>
      </c>
      <c r="D10" s="19" t="s">
        <v>84</v>
      </c>
      <c r="E10" s="20"/>
      <c r="F10" s="20">
        <v>3</v>
      </c>
      <c r="G10" s="20"/>
      <c r="H10" s="21">
        <v>72</v>
      </c>
      <c r="I10" s="21">
        <v>34</v>
      </c>
      <c r="J10" s="22">
        <v>36</v>
      </c>
      <c r="K10" s="21">
        <v>34</v>
      </c>
      <c r="L10" s="11"/>
      <c r="M10" s="21">
        <v>2</v>
      </c>
      <c r="N10" s="12"/>
      <c r="O10" s="12"/>
      <c r="P10" s="23"/>
      <c r="Q10" s="23"/>
      <c r="R10" s="23">
        <v>72</v>
      </c>
      <c r="S10" s="23"/>
      <c r="T10" s="3">
        <f t="shared" si="1"/>
        <v>72</v>
      </c>
      <c r="V10" s="3">
        <f t="shared" si="2"/>
        <v>0</v>
      </c>
      <c r="W10" s="3">
        <f t="shared" si="3"/>
        <v>72</v>
      </c>
    </row>
    <row r="11" spans="2:27" x14ac:dyDescent="0.25">
      <c r="C11" s="24" t="s">
        <v>101</v>
      </c>
      <c r="D11" s="19" t="s">
        <v>85</v>
      </c>
      <c r="E11" s="20"/>
      <c r="F11" s="20">
        <v>2</v>
      </c>
      <c r="G11" s="20"/>
      <c r="H11" s="21">
        <v>72</v>
      </c>
      <c r="I11" s="21">
        <v>28</v>
      </c>
      <c r="J11" s="22">
        <v>42</v>
      </c>
      <c r="K11" s="21">
        <v>28</v>
      </c>
      <c r="L11" s="11"/>
      <c r="M11" s="21">
        <v>2</v>
      </c>
      <c r="N11" s="12"/>
      <c r="O11" s="12"/>
      <c r="P11" s="23"/>
      <c r="Q11" s="23">
        <v>72</v>
      </c>
      <c r="R11" s="23"/>
      <c r="S11" s="23"/>
      <c r="T11" s="3">
        <f t="shared" si="1"/>
        <v>72</v>
      </c>
      <c r="V11" s="3">
        <f t="shared" si="2"/>
        <v>72</v>
      </c>
      <c r="W11" s="3">
        <f t="shared" si="3"/>
        <v>0</v>
      </c>
    </row>
    <row r="12" spans="2:27" x14ac:dyDescent="0.25">
      <c r="C12" s="19" t="s">
        <v>102</v>
      </c>
      <c r="D12" s="19" t="s">
        <v>86</v>
      </c>
      <c r="E12" s="20"/>
      <c r="F12" s="20">
        <v>2</v>
      </c>
      <c r="G12" s="20"/>
      <c r="H12" s="21">
        <v>72</v>
      </c>
      <c r="I12" s="21">
        <v>70</v>
      </c>
      <c r="J12" s="22">
        <v>0</v>
      </c>
      <c r="K12" s="21">
        <v>70</v>
      </c>
      <c r="L12" s="11"/>
      <c r="M12" s="21">
        <v>2</v>
      </c>
      <c r="N12" s="12"/>
      <c r="O12" s="12"/>
      <c r="P12" s="23">
        <v>30</v>
      </c>
      <c r="Q12" s="23">
        <v>42</v>
      </c>
      <c r="R12" s="23"/>
      <c r="S12" s="23"/>
      <c r="T12" s="3">
        <f t="shared" si="1"/>
        <v>72</v>
      </c>
      <c r="V12" s="3">
        <f t="shared" si="2"/>
        <v>72</v>
      </c>
      <c r="W12" s="3">
        <f t="shared" si="3"/>
        <v>0</v>
      </c>
    </row>
    <row r="13" spans="2:27" x14ac:dyDescent="0.25">
      <c r="C13" s="24" t="s">
        <v>103</v>
      </c>
      <c r="D13" s="19" t="s">
        <v>87</v>
      </c>
      <c r="E13" s="20">
        <v>3</v>
      </c>
      <c r="F13" s="20"/>
      <c r="G13" s="20"/>
      <c r="H13" s="21">
        <v>340</v>
      </c>
      <c r="I13" s="21">
        <v>110</v>
      </c>
      <c r="J13" s="22">
        <v>224</v>
      </c>
      <c r="K13" s="21">
        <v>110</v>
      </c>
      <c r="L13" s="11"/>
      <c r="M13" s="21">
        <v>6</v>
      </c>
      <c r="N13" s="12"/>
      <c r="O13" s="12"/>
      <c r="P13" s="23">
        <v>80</v>
      </c>
      <c r="Q13" s="23">
        <v>162</v>
      </c>
      <c r="R13" s="23">
        <v>98</v>
      </c>
      <c r="S13" s="23"/>
      <c r="T13" s="3">
        <f t="shared" si="1"/>
        <v>340</v>
      </c>
      <c r="V13" s="3">
        <f t="shared" si="2"/>
        <v>242</v>
      </c>
      <c r="W13" s="79">
        <f t="shared" si="3"/>
        <v>98</v>
      </c>
    </row>
    <row r="14" spans="2:27" x14ac:dyDescent="0.25">
      <c r="C14" s="19" t="s">
        <v>104</v>
      </c>
      <c r="D14" s="19" t="s">
        <v>88</v>
      </c>
      <c r="E14" s="20"/>
      <c r="F14" s="20">
        <v>3</v>
      </c>
      <c r="G14" s="20"/>
      <c r="H14" s="21">
        <v>108</v>
      </c>
      <c r="I14" s="21">
        <v>80</v>
      </c>
      <c r="J14" s="22">
        <v>26</v>
      </c>
      <c r="K14" s="21">
        <v>80</v>
      </c>
      <c r="L14" s="11"/>
      <c r="M14" s="21">
        <v>2</v>
      </c>
      <c r="N14" s="12"/>
      <c r="O14" s="12"/>
      <c r="P14" s="23"/>
      <c r="Q14" s="23">
        <v>54</v>
      </c>
      <c r="R14" s="23">
        <v>54</v>
      </c>
      <c r="S14" s="23"/>
      <c r="T14" s="3">
        <f t="shared" si="1"/>
        <v>108</v>
      </c>
      <c r="V14" s="3">
        <f t="shared" si="2"/>
        <v>54</v>
      </c>
      <c r="W14" s="3">
        <f t="shared" si="3"/>
        <v>54</v>
      </c>
    </row>
    <row r="15" spans="2:27" x14ac:dyDescent="0.25">
      <c r="C15" s="24" t="s">
        <v>105</v>
      </c>
      <c r="D15" s="25" t="s">
        <v>39</v>
      </c>
      <c r="E15" s="26"/>
      <c r="F15" s="26">
        <v>2</v>
      </c>
      <c r="G15" s="26"/>
      <c r="H15" s="21">
        <v>72</v>
      </c>
      <c r="I15" s="21">
        <v>58</v>
      </c>
      <c r="J15" s="22">
        <v>12</v>
      </c>
      <c r="K15" s="21">
        <v>58</v>
      </c>
      <c r="L15" s="11"/>
      <c r="M15" s="21">
        <v>2</v>
      </c>
      <c r="N15" s="12"/>
      <c r="O15" s="12"/>
      <c r="P15" s="23">
        <v>30</v>
      </c>
      <c r="Q15" s="23">
        <v>42</v>
      </c>
      <c r="R15" s="23"/>
      <c r="S15" s="23"/>
      <c r="T15" s="3">
        <f t="shared" si="1"/>
        <v>72</v>
      </c>
      <c r="V15" s="3">
        <f t="shared" si="2"/>
        <v>72</v>
      </c>
      <c r="W15" s="3">
        <f t="shared" si="3"/>
        <v>0</v>
      </c>
    </row>
    <row r="16" spans="2:27" x14ac:dyDescent="0.25">
      <c r="C16" s="19" t="s">
        <v>106</v>
      </c>
      <c r="D16" s="25" t="s">
        <v>95</v>
      </c>
      <c r="E16" s="26"/>
      <c r="F16" s="26"/>
      <c r="G16" s="26">
        <v>2</v>
      </c>
      <c r="H16" s="21">
        <v>68</v>
      </c>
      <c r="I16" s="21">
        <v>46</v>
      </c>
      <c r="J16" s="22">
        <v>20</v>
      </c>
      <c r="K16" s="21">
        <v>46</v>
      </c>
      <c r="L16" s="11"/>
      <c r="M16" s="21">
        <v>2</v>
      </c>
      <c r="N16" s="12"/>
      <c r="O16" s="12"/>
      <c r="P16" s="23">
        <v>48</v>
      </c>
      <c r="Q16" s="23">
        <v>20</v>
      </c>
      <c r="R16" s="23"/>
      <c r="S16" s="23"/>
      <c r="T16" s="3">
        <f t="shared" si="1"/>
        <v>68</v>
      </c>
      <c r="V16" s="3">
        <f t="shared" si="2"/>
        <v>68</v>
      </c>
      <c r="W16" s="3">
        <f t="shared" si="3"/>
        <v>0</v>
      </c>
    </row>
    <row r="17" spans="3:23" x14ac:dyDescent="0.25">
      <c r="C17" s="24" t="s">
        <v>107</v>
      </c>
      <c r="D17" s="27" t="s">
        <v>89</v>
      </c>
      <c r="E17" s="28">
        <v>3</v>
      </c>
      <c r="F17" s="28"/>
      <c r="G17" s="28"/>
      <c r="H17" s="21">
        <v>180</v>
      </c>
      <c r="I17" s="21">
        <v>46</v>
      </c>
      <c r="J17" s="29">
        <v>128</v>
      </c>
      <c r="K17" s="21">
        <v>46</v>
      </c>
      <c r="L17" s="11"/>
      <c r="M17" s="21">
        <v>6</v>
      </c>
      <c r="N17" s="12"/>
      <c r="O17" s="12"/>
      <c r="P17" s="23"/>
      <c r="Q17" s="23">
        <v>106</v>
      </c>
      <c r="R17" s="23">
        <v>74</v>
      </c>
      <c r="S17" s="23"/>
      <c r="T17" s="3">
        <f t="shared" si="1"/>
        <v>180</v>
      </c>
      <c r="V17" s="3">
        <f t="shared" si="2"/>
        <v>106</v>
      </c>
      <c r="W17" s="79">
        <f t="shared" si="3"/>
        <v>74</v>
      </c>
    </row>
    <row r="18" spans="3:23" x14ac:dyDescent="0.25">
      <c r="C18" s="19" t="s">
        <v>108</v>
      </c>
      <c r="D18" s="19" t="s">
        <v>90</v>
      </c>
      <c r="E18" s="20"/>
      <c r="F18" s="20">
        <v>1</v>
      </c>
      <c r="G18" s="20"/>
      <c r="H18" s="21">
        <v>72</v>
      </c>
      <c r="I18" s="21">
        <v>38</v>
      </c>
      <c r="J18" s="22">
        <v>32</v>
      </c>
      <c r="K18" s="21">
        <v>38</v>
      </c>
      <c r="L18" s="11"/>
      <c r="M18" s="21">
        <v>2</v>
      </c>
      <c r="N18" s="12"/>
      <c r="O18" s="12"/>
      <c r="P18" s="23">
        <v>72</v>
      </c>
      <c r="Q18" s="23"/>
      <c r="R18" s="23"/>
      <c r="S18" s="23"/>
      <c r="T18" s="3">
        <f t="shared" si="1"/>
        <v>72</v>
      </c>
      <c r="V18" s="3">
        <f t="shared" si="2"/>
        <v>72</v>
      </c>
      <c r="W18" s="3">
        <f t="shared" si="3"/>
        <v>0</v>
      </c>
    </row>
    <row r="19" spans="3:23" x14ac:dyDescent="0.25">
      <c r="C19" s="24" t="s">
        <v>109</v>
      </c>
      <c r="D19" s="19" t="s">
        <v>91</v>
      </c>
      <c r="E19" s="20"/>
      <c r="F19" s="20"/>
      <c r="G19" s="20">
        <v>3</v>
      </c>
      <c r="H19" s="21">
        <v>72</v>
      </c>
      <c r="I19" s="21">
        <v>30</v>
      </c>
      <c r="J19" s="22">
        <v>40</v>
      </c>
      <c r="K19" s="21">
        <v>30</v>
      </c>
      <c r="L19" s="11"/>
      <c r="M19" s="21">
        <v>2</v>
      </c>
      <c r="N19" s="12"/>
      <c r="O19" s="12"/>
      <c r="P19" s="23"/>
      <c r="Q19" s="23"/>
      <c r="R19" s="23">
        <v>72</v>
      </c>
      <c r="S19" s="23"/>
      <c r="T19" s="3">
        <f t="shared" si="1"/>
        <v>72</v>
      </c>
      <c r="V19" s="3">
        <f t="shared" si="2"/>
        <v>0</v>
      </c>
      <c r="W19" s="3">
        <f t="shared" si="3"/>
        <v>72</v>
      </c>
    </row>
    <row r="20" spans="3:23" x14ac:dyDescent="0.25">
      <c r="C20" s="19"/>
      <c r="D20" s="27" t="s">
        <v>92</v>
      </c>
      <c r="E20" s="28"/>
      <c r="F20" s="28"/>
      <c r="G20" s="28">
        <v>4</v>
      </c>
      <c r="H20" s="22">
        <v>32</v>
      </c>
      <c r="I20" s="22">
        <v>30</v>
      </c>
      <c r="J20" s="22"/>
      <c r="K20" s="22">
        <v>30</v>
      </c>
      <c r="L20" s="11"/>
      <c r="M20" s="22">
        <v>2</v>
      </c>
      <c r="N20" s="12"/>
      <c r="O20" s="12"/>
      <c r="P20" s="23"/>
      <c r="Q20" s="23"/>
      <c r="R20" s="23"/>
      <c r="S20" s="23">
        <v>32</v>
      </c>
      <c r="T20" s="3">
        <f t="shared" si="1"/>
        <v>32</v>
      </c>
      <c r="V20" s="3">
        <f t="shared" si="2"/>
        <v>0</v>
      </c>
      <c r="W20" s="3">
        <f t="shared" si="3"/>
        <v>32</v>
      </c>
    </row>
    <row r="21" spans="3:23" x14ac:dyDescent="0.25">
      <c r="C21" s="30" t="s">
        <v>32</v>
      </c>
      <c r="D21" s="31" t="s">
        <v>33</v>
      </c>
      <c r="E21" s="16"/>
      <c r="F21" s="16"/>
      <c r="G21" s="16"/>
      <c r="H21" s="16">
        <f t="shared" ref="H21:M21" si="4">H22+H23+H24+H25+H26+H27+H28+H29</f>
        <v>252</v>
      </c>
      <c r="I21" s="16">
        <f t="shared" si="4"/>
        <v>164</v>
      </c>
      <c r="J21" s="16">
        <f t="shared" si="4"/>
        <v>64</v>
      </c>
      <c r="K21" s="16">
        <f t="shared" si="4"/>
        <v>164</v>
      </c>
      <c r="L21" s="16">
        <f t="shared" si="4"/>
        <v>12</v>
      </c>
      <c r="M21" s="16">
        <f t="shared" si="4"/>
        <v>12</v>
      </c>
      <c r="N21" s="16">
        <f>N22+N23+N24+N25+N26+N27+N28+N29</f>
        <v>216</v>
      </c>
      <c r="O21" s="16">
        <f>O22+O23+O24+O25+O26+O27+O28+O29</f>
        <v>36</v>
      </c>
      <c r="P21" s="18">
        <f>SUM(P22:P27)</f>
        <v>0</v>
      </c>
      <c r="Q21" s="18">
        <f t="shared" ref="Q21:S21" si="5">SUM(Q22:Q27)</f>
        <v>36</v>
      </c>
      <c r="R21" s="18">
        <f t="shared" si="5"/>
        <v>128</v>
      </c>
      <c r="S21" s="18">
        <f t="shared" si="5"/>
        <v>88</v>
      </c>
    </row>
    <row r="22" spans="3:23" x14ac:dyDescent="0.25">
      <c r="C22" s="32" t="s">
        <v>34</v>
      </c>
      <c r="D22" s="33" t="s">
        <v>35</v>
      </c>
      <c r="E22" s="21"/>
      <c r="F22" s="21"/>
      <c r="G22" s="21">
        <v>3</v>
      </c>
      <c r="H22" s="11">
        <v>36</v>
      </c>
      <c r="I22" s="11">
        <v>16</v>
      </c>
      <c r="J22" s="11">
        <v>16</v>
      </c>
      <c r="K22" s="11">
        <v>16</v>
      </c>
      <c r="L22" s="11">
        <v>2</v>
      </c>
      <c r="M22" s="11">
        <v>2</v>
      </c>
      <c r="N22" s="34">
        <v>36</v>
      </c>
      <c r="O22" s="34">
        <v>0</v>
      </c>
      <c r="P22" s="23"/>
      <c r="Q22" s="23"/>
      <c r="R22" s="23">
        <v>36</v>
      </c>
      <c r="S22" s="23"/>
      <c r="T22" s="3">
        <f t="shared" si="1"/>
        <v>36</v>
      </c>
      <c r="V22" s="3">
        <f t="shared" ref="V22:V84" si="6">P22+Q22</f>
        <v>0</v>
      </c>
      <c r="W22" s="3">
        <f t="shared" ref="W22:W84" si="7">R22+S22</f>
        <v>36</v>
      </c>
    </row>
    <row r="23" spans="3:23" ht="31.5" x14ac:dyDescent="0.25">
      <c r="C23" s="32" t="s">
        <v>36</v>
      </c>
      <c r="D23" s="33" t="s">
        <v>75</v>
      </c>
      <c r="E23" s="21"/>
      <c r="F23" s="21"/>
      <c r="G23" s="21">
        <v>3</v>
      </c>
      <c r="H23" s="11">
        <v>36</v>
      </c>
      <c r="I23" s="11">
        <v>32</v>
      </c>
      <c r="J23" s="11"/>
      <c r="K23" s="11">
        <v>32</v>
      </c>
      <c r="L23" s="11">
        <v>2</v>
      </c>
      <c r="M23" s="11">
        <v>2</v>
      </c>
      <c r="N23" s="34">
        <v>36</v>
      </c>
      <c r="O23" s="34"/>
      <c r="P23" s="23"/>
      <c r="Q23" s="23"/>
      <c r="R23" s="23">
        <v>36</v>
      </c>
      <c r="S23" s="23"/>
      <c r="T23" s="3">
        <f t="shared" si="1"/>
        <v>36</v>
      </c>
      <c r="V23" s="3">
        <f t="shared" si="6"/>
        <v>0</v>
      </c>
      <c r="W23" s="3">
        <f t="shared" si="7"/>
        <v>36</v>
      </c>
    </row>
    <row r="24" spans="3:23" ht="31.5" x14ac:dyDescent="0.25">
      <c r="C24" s="32" t="s">
        <v>37</v>
      </c>
      <c r="D24" s="33" t="s">
        <v>80</v>
      </c>
      <c r="E24" s="21"/>
      <c r="F24" s="21"/>
      <c r="G24" s="21">
        <v>3</v>
      </c>
      <c r="H24" s="11">
        <v>72</v>
      </c>
      <c r="I24" s="11">
        <v>52</v>
      </c>
      <c r="J24" s="11">
        <v>16</v>
      </c>
      <c r="K24" s="11">
        <v>52</v>
      </c>
      <c r="L24" s="11">
        <v>2</v>
      </c>
      <c r="M24" s="11">
        <v>2</v>
      </c>
      <c r="N24" s="34">
        <v>36</v>
      </c>
      <c r="O24" s="34">
        <v>36</v>
      </c>
      <c r="P24" s="23"/>
      <c r="Q24" s="23">
        <v>36</v>
      </c>
      <c r="R24" s="23">
        <v>36</v>
      </c>
      <c r="S24" s="23"/>
      <c r="T24" s="3">
        <f t="shared" si="1"/>
        <v>72</v>
      </c>
      <c r="V24" s="3">
        <f t="shared" si="6"/>
        <v>36</v>
      </c>
      <c r="W24" s="3">
        <f t="shared" si="7"/>
        <v>36</v>
      </c>
    </row>
    <row r="25" spans="3:23" x14ac:dyDescent="0.25">
      <c r="C25" s="32" t="s">
        <v>38</v>
      </c>
      <c r="D25" s="33" t="s">
        <v>39</v>
      </c>
      <c r="E25" s="21"/>
      <c r="F25" s="21">
        <v>4</v>
      </c>
      <c r="G25" s="21"/>
      <c r="H25" s="11">
        <v>36</v>
      </c>
      <c r="I25" s="11">
        <v>32</v>
      </c>
      <c r="J25" s="11"/>
      <c r="K25" s="11">
        <v>32</v>
      </c>
      <c r="L25" s="11">
        <v>2</v>
      </c>
      <c r="M25" s="11">
        <v>2</v>
      </c>
      <c r="N25" s="34">
        <v>36</v>
      </c>
      <c r="O25" s="34"/>
      <c r="P25" s="23"/>
      <c r="Q25" s="23"/>
      <c r="R25" s="23">
        <v>20</v>
      </c>
      <c r="S25" s="23">
        <v>16</v>
      </c>
      <c r="T25" s="3">
        <f t="shared" si="1"/>
        <v>36</v>
      </c>
      <c r="V25" s="3">
        <f t="shared" si="6"/>
        <v>0</v>
      </c>
      <c r="W25" s="3">
        <f t="shared" si="7"/>
        <v>36</v>
      </c>
    </row>
    <row r="26" spans="3:23" x14ac:dyDescent="0.25">
      <c r="C26" s="32" t="s">
        <v>40</v>
      </c>
      <c r="D26" s="33" t="s">
        <v>76</v>
      </c>
      <c r="E26" s="21"/>
      <c r="F26" s="21"/>
      <c r="G26" s="21">
        <v>4</v>
      </c>
      <c r="H26" s="11">
        <v>36</v>
      </c>
      <c r="I26" s="11">
        <v>16</v>
      </c>
      <c r="J26" s="11">
        <v>16</v>
      </c>
      <c r="K26" s="11">
        <v>16</v>
      </c>
      <c r="L26" s="11">
        <v>2</v>
      </c>
      <c r="M26" s="11">
        <v>2</v>
      </c>
      <c r="N26" s="34">
        <v>36</v>
      </c>
      <c r="O26" s="34"/>
      <c r="P26" s="23"/>
      <c r="Q26" s="23"/>
      <c r="R26" s="23"/>
      <c r="S26" s="23">
        <v>36</v>
      </c>
      <c r="T26" s="3">
        <f>SUM(P26:S26)</f>
        <v>36</v>
      </c>
      <c r="V26" s="3">
        <f t="shared" si="6"/>
        <v>0</v>
      </c>
      <c r="W26" s="3">
        <f t="shared" si="7"/>
        <v>36</v>
      </c>
    </row>
    <row r="27" spans="3:23" x14ac:dyDescent="0.25">
      <c r="C27" s="32" t="s">
        <v>41</v>
      </c>
      <c r="D27" s="35" t="s">
        <v>77</v>
      </c>
      <c r="E27" s="36"/>
      <c r="F27" s="36"/>
      <c r="G27" s="36">
        <v>4</v>
      </c>
      <c r="H27" s="11">
        <v>36</v>
      </c>
      <c r="I27" s="11">
        <v>16</v>
      </c>
      <c r="J27" s="11">
        <v>16</v>
      </c>
      <c r="K27" s="11">
        <v>16</v>
      </c>
      <c r="L27" s="11">
        <v>2</v>
      </c>
      <c r="M27" s="11">
        <v>2</v>
      </c>
      <c r="N27" s="34">
        <v>36</v>
      </c>
      <c r="O27" s="34"/>
      <c r="P27" s="23"/>
      <c r="Q27" s="23"/>
      <c r="R27" s="23"/>
      <c r="S27" s="23">
        <v>36</v>
      </c>
      <c r="T27" s="3">
        <f t="shared" si="1"/>
        <v>36</v>
      </c>
      <c r="V27" s="3">
        <f t="shared" si="6"/>
        <v>0</v>
      </c>
      <c r="W27" s="3">
        <f t="shared" si="7"/>
        <v>36</v>
      </c>
    </row>
    <row r="28" spans="3:23" hidden="1" x14ac:dyDescent="0.2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37"/>
      <c r="O28" s="37"/>
      <c r="P28" s="23"/>
      <c r="Q28" s="23"/>
      <c r="R28" s="23"/>
      <c r="S28" s="23"/>
      <c r="T28" s="3">
        <f t="shared" si="1"/>
        <v>0</v>
      </c>
      <c r="V28" s="3">
        <f t="shared" si="6"/>
        <v>0</v>
      </c>
      <c r="W28" s="3">
        <f t="shared" si="7"/>
        <v>0</v>
      </c>
    </row>
    <row r="29" spans="3:23" hidden="1" x14ac:dyDescent="0.2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37"/>
      <c r="O29" s="37"/>
      <c r="P29" s="23"/>
      <c r="Q29" s="23"/>
      <c r="R29" s="23"/>
      <c r="S29" s="23"/>
      <c r="T29" s="3">
        <f t="shared" si="1"/>
        <v>0</v>
      </c>
      <c r="V29" s="3">
        <f t="shared" si="6"/>
        <v>0</v>
      </c>
      <c r="W29" s="3">
        <f t="shared" si="7"/>
        <v>0</v>
      </c>
    </row>
    <row r="30" spans="3:23" x14ac:dyDescent="0.25">
      <c r="C30" s="30" t="s">
        <v>6</v>
      </c>
      <c r="D30" s="30" t="s">
        <v>7</v>
      </c>
      <c r="E30" s="16"/>
      <c r="F30" s="16"/>
      <c r="G30" s="16"/>
      <c r="H30" s="16">
        <f>SUM(H31:H35)</f>
        <v>180</v>
      </c>
      <c r="I30" s="16">
        <f t="shared" ref="I30:O30" si="8">SUM(I31:I35)</f>
        <v>80</v>
      </c>
      <c r="J30" s="16">
        <f t="shared" si="8"/>
        <v>80</v>
      </c>
      <c r="K30" s="16">
        <f t="shared" si="8"/>
        <v>80</v>
      </c>
      <c r="L30" s="16">
        <f t="shared" si="8"/>
        <v>10</v>
      </c>
      <c r="M30" s="16">
        <f t="shared" si="8"/>
        <v>10</v>
      </c>
      <c r="N30" s="16">
        <f t="shared" si="8"/>
        <v>144</v>
      </c>
      <c r="O30" s="16">
        <f t="shared" si="8"/>
        <v>36</v>
      </c>
      <c r="P30" s="18">
        <f>SUM(P31:P35)</f>
        <v>108</v>
      </c>
      <c r="Q30" s="18">
        <f t="shared" ref="Q30:S30" si="9">SUM(Q31:Q35)</f>
        <v>0</v>
      </c>
      <c r="R30" s="18">
        <f t="shared" si="9"/>
        <v>0</v>
      </c>
      <c r="S30" s="18">
        <f t="shared" si="9"/>
        <v>72</v>
      </c>
    </row>
    <row r="31" spans="3:23" x14ac:dyDescent="0.25">
      <c r="C31" s="38" t="s">
        <v>8</v>
      </c>
      <c r="D31" s="39" t="s">
        <v>121</v>
      </c>
      <c r="E31" s="21"/>
      <c r="F31" s="21">
        <v>1</v>
      </c>
      <c r="G31" s="21"/>
      <c r="H31" s="11">
        <v>36</v>
      </c>
      <c r="I31" s="11">
        <v>16</v>
      </c>
      <c r="J31" s="11">
        <v>16</v>
      </c>
      <c r="K31" s="11">
        <v>16</v>
      </c>
      <c r="L31" s="11">
        <v>2</v>
      </c>
      <c r="M31" s="11">
        <v>2</v>
      </c>
      <c r="N31" s="40">
        <v>36</v>
      </c>
      <c r="O31" s="13"/>
      <c r="P31" s="23">
        <v>36</v>
      </c>
      <c r="Q31" s="23"/>
      <c r="R31" s="23"/>
      <c r="S31" s="23"/>
      <c r="T31" s="3">
        <f t="shared" si="1"/>
        <v>36</v>
      </c>
      <c r="V31" s="3">
        <f t="shared" si="6"/>
        <v>36</v>
      </c>
      <c r="W31" s="3">
        <f t="shared" si="7"/>
        <v>0</v>
      </c>
    </row>
    <row r="32" spans="3:23" x14ac:dyDescent="0.25">
      <c r="C32" s="38" t="s">
        <v>42</v>
      </c>
      <c r="D32" s="33" t="s">
        <v>122</v>
      </c>
      <c r="E32" s="21"/>
      <c r="F32" s="21"/>
      <c r="G32" s="21">
        <v>4</v>
      </c>
      <c r="H32" s="11">
        <v>36</v>
      </c>
      <c r="I32" s="11">
        <v>16</v>
      </c>
      <c r="J32" s="11">
        <v>16</v>
      </c>
      <c r="K32" s="11">
        <v>16</v>
      </c>
      <c r="L32" s="11">
        <v>2</v>
      </c>
      <c r="M32" s="11">
        <v>2</v>
      </c>
      <c r="N32" s="40">
        <v>36</v>
      </c>
      <c r="O32" s="13"/>
      <c r="P32" s="23"/>
      <c r="Q32" s="23"/>
      <c r="R32" s="23"/>
      <c r="S32" s="23">
        <v>36</v>
      </c>
      <c r="T32" s="3">
        <f t="shared" si="1"/>
        <v>36</v>
      </c>
      <c r="V32" s="3">
        <f t="shared" si="6"/>
        <v>0</v>
      </c>
      <c r="W32" s="3">
        <f t="shared" si="7"/>
        <v>36</v>
      </c>
    </row>
    <row r="33" spans="3:23" x14ac:dyDescent="0.25">
      <c r="C33" s="38" t="s">
        <v>43</v>
      </c>
      <c r="D33" s="33" t="s">
        <v>78</v>
      </c>
      <c r="E33" s="21"/>
      <c r="F33" s="21">
        <v>1</v>
      </c>
      <c r="G33" s="21"/>
      <c r="H33" s="11">
        <v>36</v>
      </c>
      <c r="I33" s="11">
        <v>16</v>
      </c>
      <c r="J33" s="11">
        <v>16</v>
      </c>
      <c r="K33" s="11">
        <v>16</v>
      </c>
      <c r="L33" s="11">
        <v>2</v>
      </c>
      <c r="M33" s="11">
        <v>2</v>
      </c>
      <c r="N33" s="40">
        <v>36</v>
      </c>
      <c r="O33" s="13"/>
      <c r="P33" s="23">
        <v>36</v>
      </c>
      <c r="Q33" s="23"/>
      <c r="R33" s="23"/>
      <c r="S33" s="23"/>
      <c r="T33" s="3">
        <f t="shared" si="1"/>
        <v>36</v>
      </c>
      <c r="V33" s="3">
        <f t="shared" si="6"/>
        <v>36</v>
      </c>
      <c r="W33" s="3">
        <f t="shared" si="7"/>
        <v>0</v>
      </c>
    </row>
    <row r="34" spans="3:23" x14ac:dyDescent="0.25">
      <c r="C34" s="38" t="s">
        <v>44</v>
      </c>
      <c r="D34" s="33" t="s">
        <v>123</v>
      </c>
      <c r="E34" s="21"/>
      <c r="F34" s="21">
        <v>1</v>
      </c>
      <c r="G34" s="21"/>
      <c r="H34" s="11">
        <v>36</v>
      </c>
      <c r="I34" s="11">
        <v>16</v>
      </c>
      <c r="J34" s="11">
        <v>16</v>
      </c>
      <c r="K34" s="11">
        <v>16</v>
      </c>
      <c r="L34" s="11">
        <v>2</v>
      </c>
      <c r="M34" s="11">
        <v>2</v>
      </c>
      <c r="N34" s="40">
        <v>36</v>
      </c>
      <c r="O34" s="13"/>
      <c r="P34" s="23">
        <v>36</v>
      </c>
      <c r="Q34" s="23"/>
      <c r="R34" s="23"/>
      <c r="S34" s="23"/>
      <c r="T34" s="3">
        <f>SUM(P34:S34)</f>
        <v>36</v>
      </c>
      <c r="V34" s="3">
        <f t="shared" si="6"/>
        <v>36</v>
      </c>
      <c r="W34" s="3">
        <f t="shared" si="7"/>
        <v>0</v>
      </c>
    </row>
    <row r="35" spans="3:23" ht="31.5" x14ac:dyDescent="0.25">
      <c r="C35" s="41" t="s">
        <v>120</v>
      </c>
      <c r="D35" s="33" t="s">
        <v>79</v>
      </c>
      <c r="E35" s="21"/>
      <c r="F35" s="21"/>
      <c r="G35" s="21">
        <v>4</v>
      </c>
      <c r="H35" s="20">
        <v>36</v>
      </c>
      <c r="I35" s="28">
        <v>16</v>
      </c>
      <c r="J35" s="28">
        <v>16</v>
      </c>
      <c r="K35" s="28">
        <v>16</v>
      </c>
      <c r="L35" s="28">
        <v>2</v>
      </c>
      <c r="M35" s="28">
        <v>2</v>
      </c>
      <c r="N35" s="28">
        <v>0</v>
      </c>
      <c r="O35" s="28">
        <v>36</v>
      </c>
      <c r="P35" s="23"/>
      <c r="Q35" s="23"/>
      <c r="R35" s="23"/>
      <c r="S35" s="23">
        <v>36</v>
      </c>
      <c r="T35" s="3">
        <f t="shared" si="1"/>
        <v>36</v>
      </c>
      <c r="V35" s="3">
        <f t="shared" si="6"/>
        <v>0</v>
      </c>
      <c r="W35" s="3">
        <f t="shared" si="7"/>
        <v>36</v>
      </c>
    </row>
    <row r="36" spans="3:23" hidden="1" x14ac:dyDescent="0.25">
      <c r="C36" s="38" t="s">
        <v>44</v>
      </c>
      <c r="D36" s="33"/>
      <c r="E36" s="21"/>
      <c r="F36" s="21"/>
      <c r="G36" s="21"/>
      <c r="H36" s="11"/>
      <c r="I36" s="11"/>
      <c r="J36" s="11"/>
      <c r="K36" s="11"/>
      <c r="L36" s="11"/>
      <c r="M36" s="11"/>
      <c r="N36" s="40"/>
      <c r="O36" s="13"/>
      <c r="P36" s="23"/>
      <c r="Q36" s="23"/>
      <c r="R36" s="23"/>
      <c r="S36" s="23"/>
      <c r="T36" s="3">
        <f t="shared" si="1"/>
        <v>0</v>
      </c>
      <c r="V36" s="3">
        <f t="shared" si="6"/>
        <v>0</v>
      </c>
      <c r="W36" s="3">
        <f t="shared" si="7"/>
        <v>0</v>
      </c>
    </row>
    <row r="37" spans="3:23" hidden="1" x14ac:dyDescent="0.25">
      <c r="C37" s="38" t="s">
        <v>45</v>
      </c>
      <c r="D37" s="38"/>
      <c r="E37" s="11"/>
      <c r="F37" s="11"/>
      <c r="G37" s="11"/>
      <c r="H37" s="11"/>
      <c r="I37" s="11"/>
      <c r="J37" s="11"/>
      <c r="K37" s="11"/>
      <c r="L37" s="11"/>
      <c r="M37" s="11"/>
      <c r="N37" s="13"/>
      <c r="O37" s="13"/>
      <c r="P37" s="23"/>
      <c r="Q37" s="23"/>
      <c r="R37" s="23"/>
      <c r="S37" s="23"/>
      <c r="T37" s="3">
        <f t="shared" si="1"/>
        <v>0</v>
      </c>
      <c r="V37" s="3">
        <f t="shared" si="6"/>
        <v>0</v>
      </c>
      <c r="W37" s="3">
        <f t="shared" si="7"/>
        <v>0</v>
      </c>
    </row>
    <row r="38" spans="3:23" hidden="1" x14ac:dyDescent="0.25">
      <c r="C38" s="38" t="s">
        <v>46</v>
      </c>
      <c r="D38" s="38"/>
      <c r="E38" s="11"/>
      <c r="F38" s="11"/>
      <c r="G38" s="11"/>
      <c r="H38" s="11"/>
      <c r="I38" s="11"/>
      <c r="J38" s="11"/>
      <c r="K38" s="11"/>
      <c r="L38" s="11"/>
      <c r="M38" s="11"/>
      <c r="N38" s="13"/>
      <c r="O38" s="13"/>
      <c r="P38" s="23"/>
      <c r="Q38" s="23"/>
      <c r="R38" s="23"/>
      <c r="S38" s="23"/>
      <c r="T38" s="3">
        <f t="shared" si="1"/>
        <v>0</v>
      </c>
      <c r="V38" s="3">
        <f t="shared" si="6"/>
        <v>0</v>
      </c>
      <c r="W38" s="3">
        <f t="shared" si="7"/>
        <v>0</v>
      </c>
    </row>
    <row r="39" spans="3:23" hidden="1" x14ac:dyDescent="0.25">
      <c r="C39" s="38" t="s">
        <v>47</v>
      </c>
      <c r="D39" s="38"/>
      <c r="E39" s="11"/>
      <c r="F39" s="11"/>
      <c r="G39" s="11"/>
      <c r="H39" s="11"/>
      <c r="I39" s="11"/>
      <c r="J39" s="11"/>
      <c r="K39" s="11"/>
      <c r="L39" s="11"/>
      <c r="M39" s="11"/>
      <c r="N39" s="13"/>
      <c r="O39" s="13"/>
      <c r="P39" s="23"/>
      <c r="Q39" s="23"/>
      <c r="R39" s="23"/>
      <c r="S39" s="23"/>
      <c r="T39" s="3">
        <f t="shared" si="1"/>
        <v>0</v>
      </c>
      <c r="V39" s="3">
        <f t="shared" si="6"/>
        <v>0</v>
      </c>
      <c r="W39" s="3">
        <f t="shared" si="7"/>
        <v>0</v>
      </c>
    </row>
    <row r="40" spans="3:23" hidden="1" x14ac:dyDescent="0.25">
      <c r="C40" s="38" t="s">
        <v>48</v>
      </c>
      <c r="D40" s="38"/>
      <c r="E40" s="11"/>
      <c r="F40" s="11"/>
      <c r="G40" s="11"/>
      <c r="H40" s="11"/>
      <c r="I40" s="11"/>
      <c r="J40" s="11"/>
      <c r="K40" s="11"/>
      <c r="L40" s="11"/>
      <c r="M40" s="11"/>
      <c r="N40" s="13"/>
      <c r="O40" s="13"/>
      <c r="P40" s="23"/>
      <c r="Q40" s="23"/>
      <c r="R40" s="23"/>
      <c r="S40" s="23"/>
      <c r="T40" s="3">
        <f t="shared" si="1"/>
        <v>0</v>
      </c>
      <c r="V40" s="3">
        <f t="shared" si="6"/>
        <v>0</v>
      </c>
      <c r="W40" s="3">
        <f t="shared" si="7"/>
        <v>0</v>
      </c>
    </row>
    <row r="41" spans="3:23" hidden="1" x14ac:dyDescent="0.25">
      <c r="C41" s="38" t="s">
        <v>49</v>
      </c>
      <c r="D41" s="38"/>
      <c r="E41" s="11"/>
      <c r="F41" s="11"/>
      <c r="G41" s="11"/>
      <c r="H41" s="11"/>
      <c r="I41" s="11"/>
      <c r="J41" s="11"/>
      <c r="K41" s="11"/>
      <c r="L41" s="11"/>
      <c r="M41" s="11"/>
      <c r="N41" s="13"/>
      <c r="O41" s="13"/>
      <c r="P41" s="23"/>
      <c r="Q41" s="23"/>
      <c r="R41" s="23"/>
      <c r="S41" s="23"/>
      <c r="T41" s="3">
        <f t="shared" si="1"/>
        <v>0</v>
      </c>
      <c r="V41" s="3">
        <f t="shared" si="6"/>
        <v>0</v>
      </c>
      <c r="W41" s="3">
        <f t="shared" si="7"/>
        <v>0</v>
      </c>
    </row>
    <row r="42" spans="3:23" hidden="1" x14ac:dyDescent="0.25">
      <c r="C42" s="38" t="s">
        <v>50</v>
      </c>
      <c r="D42" s="38"/>
      <c r="E42" s="11"/>
      <c r="F42" s="11"/>
      <c r="G42" s="11"/>
      <c r="H42" s="11"/>
      <c r="I42" s="11"/>
      <c r="J42" s="11"/>
      <c r="K42" s="11"/>
      <c r="L42" s="11"/>
      <c r="M42" s="11"/>
      <c r="N42" s="13"/>
      <c r="O42" s="13"/>
      <c r="P42" s="23"/>
      <c r="Q42" s="23"/>
      <c r="R42" s="23"/>
      <c r="S42" s="23"/>
      <c r="T42" s="3">
        <f t="shared" si="1"/>
        <v>0</v>
      </c>
      <c r="V42" s="3">
        <f t="shared" si="6"/>
        <v>0</v>
      </c>
      <c r="W42" s="3">
        <f t="shared" si="7"/>
        <v>0</v>
      </c>
    </row>
    <row r="43" spans="3:23" hidden="1" x14ac:dyDescent="0.25">
      <c r="C43" s="38" t="s">
        <v>51</v>
      </c>
      <c r="D43" s="38"/>
      <c r="E43" s="11"/>
      <c r="F43" s="11"/>
      <c r="G43" s="11"/>
      <c r="H43" s="11"/>
      <c r="I43" s="11"/>
      <c r="J43" s="11"/>
      <c r="K43" s="11"/>
      <c r="L43" s="11"/>
      <c r="M43" s="11"/>
      <c r="N43" s="13"/>
      <c r="O43" s="13"/>
      <c r="P43" s="23"/>
      <c r="Q43" s="23"/>
      <c r="R43" s="23"/>
      <c r="S43" s="23"/>
      <c r="T43" s="3">
        <f t="shared" si="1"/>
        <v>0</v>
      </c>
      <c r="V43" s="3">
        <f t="shared" si="6"/>
        <v>0</v>
      </c>
      <c r="W43" s="3">
        <f t="shared" si="7"/>
        <v>0</v>
      </c>
    </row>
    <row r="44" spans="3:23" hidden="1" x14ac:dyDescent="0.25">
      <c r="C44" s="38" t="s">
        <v>52</v>
      </c>
      <c r="D44" s="38"/>
      <c r="E44" s="11"/>
      <c r="F44" s="11"/>
      <c r="G44" s="11"/>
      <c r="H44" s="11"/>
      <c r="I44" s="11"/>
      <c r="J44" s="11"/>
      <c r="K44" s="11"/>
      <c r="L44" s="11"/>
      <c r="M44" s="11"/>
      <c r="N44" s="13"/>
      <c r="O44" s="13"/>
      <c r="P44" s="23"/>
      <c r="Q44" s="23"/>
      <c r="R44" s="23"/>
      <c r="S44" s="23"/>
      <c r="T44" s="3">
        <f t="shared" si="1"/>
        <v>0</v>
      </c>
      <c r="V44" s="3">
        <f t="shared" si="6"/>
        <v>0</v>
      </c>
      <c r="W44" s="3">
        <f t="shared" si="7"/>
        <v>0</v>
      </c>
    </row>
    <row r="45" spans="3:23" hidden="1" x14ac:dyDescent="0.25">
      <c r="C45" s="38" t="s">
        <v>53</v>
      </c>
      <c r="D45" s="38"/>
      <c r="E45" s="11"/>
      <c r="F45" s="11"/>
      <c r="G45" s="11"/>
      <c r="H45" s="11"/>
      <c r="I45" s="11"/>
      <c r="J45" s="11"/>
      <c r="K45" s="11"/>
      <c r="L45" s="11"/>
      <c r="M45" s="11"/>
      <c r="N45" s="13"/>
      <c r="O45" s="13"/>
      <c r="P45" s="23"/>
      <c r="Q45" s="23"/>
      <c r="R45" s="23"/>
      <c r="S45" s="23"/>
      <c r="T45" s="3">
        <f t="shared" si="1"/>
        <v>0</v>
      </c>
      <c r="V45" s="3">
        <f t="shared" si="6"/>
        <v>0</v>
      </c>
      <c r="W45" s="3">
        <f t="shared" si="7"/>
        <v>0</v>
      </c>
    </row>
    <row r="46" spans="3:23" hidden="1" x14ac:dyDescent="0.25">
      <c r="C46" s="38" t="s">
        <v>54</v>
      </c>
      <c r="D46" s="38"/>
      <c r="E46" s="11"/>
      <c r="F46" s="11"/>
      <c r="G46" s="11"/>
      <c r="H46" s="11"/>
      <c r="I46" s="11"/>
      <c r="J46" s="11"/>
      <c r="K46" s="11"/>
      <c r="L46" s="11"/>
      <c r="M46" s="11"/>
      <c r="N46" s="13"/>
      <c r="O46" s="13"/>
      <c r="P46" s="23"/>
      <c r="Q46" s="23"/>
      <c r="R46" s="23"/>
      <c r="S46" s="23"/>
      <c r="T46" s="3">
        <f t="shared" si="1"/>
        <v>0</v>
      </c>
      <c r="V46" s="3">
        <f t="shared" si="6"/>
        <v>0</v>
      </c>
      <c r="W46" s="3">
        <f t="shared" si="7"/>
        <v>0</v>
      </c>
    </row>
    <row r="47" spans="3:23" hidden="1" x14ac:dyDescent="0.25">
      <c r="C47" s="38" t="s">
        <v>55</v>
      </c>
      <c r="D47" s="38"/>
      <c r="E47" s="11"/>
      <c r="F47" s="11"/>
      <c r="G47" s="11"/>
      <c r="H47" s="11"/>
      <c r="I47" s="11"/>
      <c r="J47" s="11"/>
      <c r="K47" s="11"/>
      <c r="L47" s="11"/>
      <c r="M47" s="11"/>
      <c r="N47" s="13"/>
      <c r="O47" s="13"/>
      <c r="P47" s="23"/>
      <c r="Q47" s="23"/>
      <c r="R47" s="23"/>
      <c r="S47" s="23"/>
      <c r="T47" s="3">
        <f t="shared" si="1"/>
        <v>0</v>
      </c>
      <c r="V47" s="3">
        <f t="shared" si="6"/>
        <v>0</v>
      </c>
      <c r="W47" s="3">
        <f t="shared" si="7"/>
        <v>0</v>
      </c>
    </row>
    <row r="48" spans="3:23" hidden="1" x14ac:dyDescent="0.25">
      <c r="C48" s="38" t="s">
        <v>56</v>
      </c>
      <c r="D48" s="38"/>
      <c r="E48" s="11"/>
      <c r="F48" s="11"/>
      <c r="G48" s="11"/>
      <c r="H48" s="11"/>
      <c r="I48" s="11"/>
      <c r="J48" s="11"/>
      <c r="K48" s="11"/>
      <c r="L48" s="11"/>
      <c r="M48" s="11"/>
      <c r="N48" s="13"/>
      <c r="O48" s="13"/>
      <c r="P48" s="23"/>
      <c r="Q48" s="23"/>
      <c r="R48" s="23"/>
      <c r="S48" s="23"/>
      <c r="T48" s="3">
        <f t="shared" si="1"/>
        <v>0</v>
      </c>
      <c r="V48" s="3">
        <f t="shared" si="6"/>
        <v>0</v>
      </c>
      <c r="W48" s="3">
        <f t="shared" si="7"/>
        <v>0</v>
      </c>
    </row>
    <row r="49" spans="3:23" hidden="1" x14ac:dyDescent="0.25">
      <c r="C49" s="38" t="s">
        <v>57</v>
      </c>
      <c r="D49" s="38"/>
      <c r="E49" s="11"/>
      <c r="F49" s="11"/>
      <c r="G49" s="11"/>
      <c r="H49" s="11"/>
      <c r="I49" s="11"/>
      <c r="J49" s="11"/>
      <c r="K49" s="11"/>
      <c r="L49" s="11"/>
      <c r="M49" s="11"/>
      <c r="N49" s="13"/>
      <c r="O49" s="13"/>
      <c r="P49" s="23"/>
      <c r="Q49" s="23"/>
      <c r="R49" s="23"/>
      <c r="S49" s="23"/>
      <c r="T49" s="3">
        <f t="shared" si="1"/>
        <v>0</v>
      </c>
      <c r="V49" s="3">
        <f t="shared" si="6"/>
        <v>0</v>
      </c>
      <c r="W49" s="3">
        <f t="shared" si="7"/>
        <v>0</v>
      </c>
    </row>
    <row r="50" spans="3:23" hidden="1" x14ac:dyDescent="0.25">
      <c r="C50" s="38" t="s">
        <v>58</v>
      </c>
      <c r="D50" s="38"/>
      <c r="E50" s="11"/>
      <c r="F50" s="11"/>
      <c r="G50" s="11"/>
      <c r="H50" s="11"/>
      <c r="I50" s="11"/>
      <c r="J50" s="11"/>
      <c r="K50" s="11"/>
      <c r="L50" s="11"/>
      <c r="M50" s="11"/>
      <c r="N50" s="13"/>
      <c r="O50" s="13"/>
      <c r="P50" s="23"/>
      <c r="Q50" s="23"/>
      <c r="R50" s="23"/>
      <c r="S50" s="23"/>
      <c r="T50" s="3">
        <f t="shared" si="1"/>
        <v>0</v>
      </c>
      <c r="V50" s="3">
        <f t="shared" si="6"/>
        <v>0</v>
      </c>
      <c r="W50" s="3">
        <f t="shared" si="7"/>
        <v>0</v>
      </c>
    </row>
    <row r="51" spans="3:23" hidden="1" x14ac:dyDescent="0.25">
      <c r="C51" s="38" t="s">
        <v>59</v>
      </c>
      <c r="D51" s="38"/>
      <c r="E51" s="11"/>
      <c r="F51" s="11"/>
      <c r="G51" s="11"/>
      <c r="H51" s="11"/>
      <c r="I51" s="11"/>
      <c r="J51" s="11"/>
      <c r="K51" s="11"/>
      <c r="L51" s="11"/>
      <c r="M51" s="11"/>
      <c r="N51" s="13"/>
      <c r="O51" s="13"/>
      <c r="P51" s="23"/>
      <c r="Q51" s="23"/>
      <c r="R51" s="23"/>
      <c r="S51" s="23"/>
      <c r="T51" s="3">
        <f t="shared" si="1"/>
        <v>0</v>
      </c>
      <c r="V51" s="3">
        <f t="shared" si="6"/>
        <v>0</v>
      </c>
      <c r="W51" s="3">
        <f t="shared" si="7"/>
        <v>0</v>
      </c>
    </row>
    <row r="52" spans="3:23" ht="15" customHeight="1" x14ac:dyDescent="0.25">
      <c r="C52" s="38" t="s">
        <v>60</v>
      </c>
      <c r="D52" s="42"/>
      <c r="E52" s="43"/>
      <c r="F52" s="43"/>
      <c r="G52" s="43"/>
      <c r="H52" s="11"/>
      <c r="I52" s="11"/>
      <c r="J52" s="11"/>
      <c r="K52" s="11"/>
      <c r="L52" s="11"/>
      <c r="M52" s="11"/>
      <c r="N52" s="13"/>
      <c r="O52" s="13"/>
      <c r="P52" s="23"/>
      <c r="Q52" s="23"/>
      <c r="R52" s="23"/>
      <c r="S52" s="23"/>
      <c r="T52" s="3">
        <f t="shared" si="1"/>
        <v>0</v>
      </c>
      <c r="V52" s="3">
        <f t="shared" si="6"/>
        <v>0</v>
      </c>
      <c r="W52" s="3">
        <f t="shared" si="7"/>
        <v>0</v>
      </c>
    </row>
    <row r="53" spans="3:23" x14ac:dyDescent="0.25">
      <c r="C53" s="30" t="s">
        <v>10</v>
      </c>
      <c r="D53" s="30" t="s">
        <v>11</v>
      </c>
      <c r="E53" s="16"/>
      <c r="F53" s="16"/>
      <c r="G53" s="16"/>
      <c r="H53" s="16">
        <f>H54+H61+H68+H80</f>
        <v>1008</v>
      </c>
      <c r="I53" s="16">
        <f t="shared" ref="I53:O53" si="10">I54+I61+I68+I80</f>
        <v>856</v>
      </c>
      <c r="J53" s="16">
        <f t="shared" si="10"/>
        <v>114</v>
      </c>
      <c r="K53" s="16">
        <f t="shared" si="10"/>
        <v>136</v>
      </c>
      <c r="L53" s="16">
        <f t="shared" si="10"/>
        <v>14</v>
      </c>
      <c r="M53" s="16">
        <f t="shared" si="10"/>
        <v>24</v>
      </c>
      <c r="N53" s="16">
        <f t="shared" si="10"/>
        <v>792</v>
      </c>
      <c r="O53" s="16">
        <f t="shared" si="10"/>
        <v>216</v>
      </c>
      <c r="P53" s="18">
        <f>SUM(P54,P61,P68,P80)</f>
        <v>120</v>
      </c>
      <c r="Q53" s="18">
        <f>Q54+Q61+Q68+Q80</f>
        <v>192</v>
      </c>
      <c r="R53" s="18">
        <f t="shared" ref="R53:S53" si="11">R54+R61+R68+R80</f>
        <v>60</v>
      </c>
      <c r="S53" s="18">
        <f t="shared" si="11"/>
        <v>636</v>
      </c>
    </row>
    <row r="54" spans="3:23" ht="47.25" x14ac:dyDescent="0.25">
      <c r="C54" s="44" t="s">
        <v>135</v>
      </c>
      <c r="D54" s="45" t="s">
        <v>124</v>
      </c>
      <c r="E54" s="46" t="s">
        <v>141</v>
      </c>
      <c r="F54" s="46"/>
      <c r="G54" s="46"/>
      <c r="H54" s="47">
        <f>SUM(H55:H60)</f>
        <v>192</v>
      </c>
      <c r="I54" s="47">
        <f t="shared" ref="I54:O54" si="12">SUM(I55:I60)</f>
        <v>148</v>
      </c>
      <c r="J54" s="47">
        <f t="shared" si="12"/>
        <v>34</v>
      </c>
      <c r="K54" s="47">
        <f t="shared" si="12"/>
        <v>40</v>
      </c>
      <c r="L54" s="47">
        <f t="shared" si="12"/>
        <v>4</v>
      </c>
      <c r="M54" s="47">
        <f t="shared" si="12"/>
        <v>6</v>
      </c>
      <c r="N54" s="47">
        <f t="shared" si="12"/>
        <v>192</v>
      </c>
      <c r="O54" s="47">
        <f t="shared" si="12"/>
        <v>0</v>
      </c>
      <c r="P54" s="48">
        <f>SUM(P55:P60)</f>
        <v>120</v>
      </c>
      <c r="Q54" s="48">
        <f t="shared" ref="Q54:S54" si="13">SUM(Q55:Q60)</f>
        <v>0</v>
      </c>
      <c r="R54" s="48">
        <f t="shared" si="13"/>
        <v>0</v>
      </c>
      <c r="S54" s="48">
        <f t="shared" si="13"/>
        <v>72</v>
      </c>
    </row>
    <row r="55" spans="3:23" ht="31.5" x14ac:dyDescent="0.25">
      <c r="C55" s="38" t="s">
        <v>13</v>
      </c>
      <c r="D55" s="38" t="s">
        <v>125</v>
      </c>
      <c r="E55" s="49"/>
      <c r="F55" s="49"/>
      <c r="G55" s="49">
        <v>1</v>
      </c>
      <c r="H55" s="11">
        <v>42</v>
      </c>
      <c r="I55" s="11">
        <v>20</v>
      </c>
      <c r="J55" s="11">
        <v>20</v>
      </c>
      <c r="K55" s="11">
        <v>20</v>
      </c>
      <c r="L55" s="11">
        <v>2</v>
      </c>
      <c r="M55" s="11"/>
      <c r="N55" s="40">
        <v>42</v>
      </c>
      <c r="O55" s="13"/>
      <c r="P55" s="23">
        <v>42</v>
      </c>
      <c r="Q55" s="23"/>
      <c r="R55" s="23"/>
      <c r="S55" s="23"/>
      <c r="T55" s="3">
        <f t="shared" si="1"/>
        <v>42</v>
      </c>
      <c r="V55" s="3">
        <f t="shared" si="6"/>
        <v>42</v>
      </c>
      <c r="W55" s="3">
        <f t="shared" si="7"/>
        <v>0</v>
      </c>
    </row>
    <row r="56" spans="3:23" ht="47.25" x14ac:dyDescent="0.25">
      <c r="C56" s="38" t="s">
        <v>15</v>
      </c>
      <c r="D56" s="38" t="s">
        <v>126</v>
      </c>
      <c r="E56" s="11"/>
      <c r="F56" s="11"/>
      <c r="G56" s="11">
        <v>1</v>
      </c>
      <c r="H56" s="11">
        <v>42</v>
      </c>
      <c r="I56" s="11">
        <v>20</v>
      </c>
      <c r="J56" s="11">
        <v>14</v>
      </c>
      <c r="K56" s="11">
        <v>20</v>
      </c>
      <c r="L56" s="11">
        <v>2</v>
      </c>
      <c r="M56" s="11">
        <v>6</v>
      </c>
      <c r="N56" s="40">
        <v>42</v>
      </c>
      <c r="O56" s="13"/>
      <c r="P56" s="23">
        <v>42</v>
      </c>
      <c r="Q56" s="23"/>
      <c r="R56" s="23"/>
      <c r="S56" s="23"/>
      <c r="T56" s="3">
        <f t="shared" si="1"/>
        <v>42</v>
      </c>
      <c r="V56" s="3">
        <f t="shared" si="6"/>
        <v>42</v>
      </c>
      <c r="W56" s="3">
        <f t="shared" si="7"/>
        <v>0</v>
      </c>
    </row>
    <row r="57" spans="3:23" hidden="1" x14ac:dyDescent="0.25">
      <c r="C57" s="38" t="s">
        <v>23</v>
      </c>
      <c r="D57" s="38" t="s">
        <v>14</v>
      </c>
      <c r="E57" s="11"/>
      <c r="F57" s="11"/>
      <c r="G57" s="11"/>
      <c r="H57" s="11"/>
      <c r="I57" s="11"/>
      <c r="J57" s="11"/>
      <c r="K57" s="11"/>
      <c r="L57" s="11"/>
      <c r="M57" s="11"/>
      <c r="N57" s="40"/>
      <c r="O57" s="13"/>
      <c r="P57" s="23"/>
      <c r="Q57" s="23"/>
      <c r="R57" s="23"/>
      <c r="S57" s="23"/>
      <c r="T57" s="3">
        <f t="shared" si="1"/>
        <v>0</v>
      </c>
      <c r="V57" s="3">
        <f t="shared" si="6"/>
        <v>0</v>
      </c>
      <c r="W57" s="3">
        <f t="shared" si="7"/>
        <v>0</v>
      </c>
    </row>
    <row r="58" spans="3:23" hidden="1" x14ac:dyDescent="0.25">
      <c r="C58" s="38" t="s">
        <v>23</v>
      </c>
      <c r="D58" s="38" t="s">
        <v>14</v>
      </c>
      <c r="E58" s="11"/>
      <c r="F58" s="11"/>
      <c r="G58" s="11"/>
      <c r="H58" s="11"/>
      <c r="I58" s="11"/>
      <c r="J58" s="11"/>
      <c r="K58" s="11"/>
      <c r="L58" s="11"/>
      <c r="M58" s="11"/>
      <c r="N58" s="40"/>
      <c r="O58" s="13"/>
      <c r="P58" s="23"/>
      <c r="Q58" s="23"/>
      <c r="R58" s="23"/>
      <c r="S58" s="23"/>
      <c r="T58" s="3">
        <f t="shared" si="1"/>
        <v>0</v>
      </c>
      <c r="V58" s="3">
        <f t="shared" si="6"/>
        <v>0</v>
      </c>
      <c r="W58" s="3">
        <f t="shared" si="7"/>
        <v>0</v>
      </c>
    </row>
    <row r="59" spans="3:23" x14ac:dyDescent="0.25">
      <c r="C59" s="38" t="s">
        <v>16</v>
      </c>
      <c r="D59" s="38" t="s">
        <v>17</v>
      </c>
      <c r="E59" s="11"/>
      <c r="F59" s="11">
        <v>1</v>
      </c>
      <c r="G59" s="11"/>
      <c r="H59" s="11">
        <v>36</v>
      </c>
      <c r="I59" s="11">
        <v>36</v>
      </c>
      <c r="J59" s="11"/>
      <c r="K59" s="11"/>
      <c r="L59" s="11"/>
      <c r="M59" s="11"/>
      <c r="N59" s="40">
        <v>36</v>
      </c>
      <c r="O59" s="13"/>
      <c r="P59" s="23">
        <v>36</v>
      </c>
      <c r="Q59" s="23"/>
      <c r="R59" s="23"/>
      <c r="S59" s="23"/>
      <c r="T59" s="3">
        <f t="shared" si="1"/>
        <v>36</v>
      </c>
      <c r="V59" s="3">
        <f t="shared" si="6"/>
        <v>36</v>
      </c>
      <c r="W59" s="3">
        <f t="shared" si="7"/>
        <v>0</v>
      </c>
    </row>
    <row r="60" spans="3:23" x14ac:dyDescent="0.25">
      <c r="C60" s="38" t="s">
        <v>18</v>
      </c>
      <c r="D60" s="38" t="s">
        <v>19</v>
      </c>
      <c r="E60" s="11"/>
      <c r="F60" s="11">
        <v>4</v>
      </c>
      <c r="G60" s="11"/>
      <c r="H60" s="11">
        <v>72</v>
      </c>
      <c r="I60" s="11">
        <v>72</v>
      </c>
      <c r="J60" s="11"/>
      <c r="K60" s="11"/>
      <c r="L60" s="11"/>
      <c r="M60" s="11"/>
      <c r="N60" s="40">
        <v>72</v>
      </c>
      <c r="O60" s="13"/>
      <c r="P60" s="23"/>
      <c r="Q60" s="23"/>
      <c r="R60" s="23"/>
      <c r="S60" s="23">
        <v>72</v>
      </c>
      <c r="T60" s="3">
        <f t="shared" si="1"/>
        <v>72</v>
      </c>
      <c r="V60" s="3">
        <f t="shared" si="6"/>
        <v>0</v>
      </c>
      <c r="W60" s="3">
        <f t="shared" si="7"/>
        <v>72</v>
      </c>
    </row>
    <row r="61" spans="3:23" ht="47.25" x14ac:dyDescent="0.25">
      <c r="C61" s="44" t="s">
        <v>116</v>
      </c>
      <c r="D61" s="4" t="s">
        <v>127</v>
      </c>
      <c r="E61" s="50">
        <v>4</v>
      </c>
      <c r="F61" s="50"/>
      <c r="G61" s="50"/>
      <c r="H61" s="47">
        <f>SUM(H62:H67)</f>
        <v>300</v>
      </c>
      <c r="I61" s="47">
        <f t="shared" ref="I61:O61" si="14">SUM(I62:I67)</f>
        <v>256</v>
      </c>
      <c r="J61" s="47">
        <f t="shared" si="14"/>
        <v>34</v>
      </c>
      <c r="K61" s="47">
        <f t="shared" si="14"/>
        <v>40</v>
      </c>
      <c r="L61" s="47">
        <f t="shared" si="14"/>
        <v>4</v>
      </c>
      <c r="M61" s="47">
        <f t="shared" si="14"/>
        <v>6</v>
      </c>
      <c r="N61" s="47">
        <f t="shared" si="14"/>
        <v>300</v>
      </c>
      <c r="O61" s="47">
        <f t="shared" si="14"/>
        <v>0</v>
      </c>
      <c r="P61" s="48">
        <f>SUM(P62:P67)</f>
        <v>0</v>
      </c>
      <c r="Q61" s="48">
        <f t="shared" ref="Q61:S61" si="15">SUM(Q62:Q67)</f>
        <v>192</v>
      </c>
      <c r="R61" s="48">
        <f t="shared" si="15"/>
        <v>0</v>
      </c>
      <c r="S61" s="48">
        <f t="shared" si="15"/>
        <v>108</v>
      </c>
    </row>
    <row r="62" spans="3:23" x14ac:dyDescent="0.25">
      <c r="C62" s="38" t="s">
        <v>61</v>
      </c>
      <c r="D62" s="38" t="s">
        <v>128</v>
      </c>
      <c r="E62" s="51"/>
      <c r="F62" s="51"/>
      <c r="G62" s="51">
        <v>1</v>
      </c>
      <c r="H62" s="11">
        <v>42</v>
      </c>
      <c r="I62" s="11">
        <v>20</v>
      </c>
      <c r="J62" s="11">
        <v>20</v>
      </c>
      <c r="K62" s="11">
        <v>20</v>
      </c>
      <c r="L62" s="11">
        <v>2</v>
      </c>
      <c r="M62" s="11"/>
      <c r="N62" s="40">
        <v>42</v>
      </c>
      <c r="O62" s="13"/>
      <c r="P62" s="23"/>
      <c r="Q62" s="23">
        <v>42</v>
      </c>
      <c r="R62" s="23"/>
      <c r="S62" s="23"/>
      <c r="T62" s="3">
        <f t="shared" si="1"/>
        <v>42</v>
      </c>
      <c r="V62" s="3">
        <f t="shared" si="6"/>
        <v>42</v>
      </c>
      <c r="W62" s="3">
        <f t="shared" si="7"/>
        <v>0</v>
      </c>
    </row>
    <row r="63" spans="3:23" ht="31.5" x14ac:dyDescent="0.25">
      <c r="C63" s="38" t="s">
        <v>62</v>
      </c>
      <c r="D63" s="38" t="s">
        <v>129</v>
      </c>
      <c r="E63" s="11"/>
      <c r="F63" s="11"/>
      <c r="G63" s="11">
        <v>1</v>
      </c>
      <c r="H63" s="11">
        <v>42</v>
      </c>
      <c r="I63" s="11">
        <v>20</v>
      </c>
      <c r="J63" s="11">
        <v>14</v>
      </c>
      <c r="K63" s="11">
        <v>20</v>
      </c>
      <c r="L63" s="11">
        <v>2</v>
      </c>
      <c r="M63" s="11">
        <v>6</v>
      </c>
      <c r="N63" s="40">
        <v>42</v>
      </c>
      <c r="O63" s="13"/>
      <c r="P63" s="23"/>
      <c r="Q63" s="23">
        <v>42</v>
      </c>
      <c r="R63" s="23"/>
      <c r="S63" s="23"/>
      <c r="T63" s="3">
        <f t="shared" si="1"/>
        <v>42</v>
      </c>
      <c r="V63" s="3">
        <f t="shared" si="6"/>
        <v>42</v>
      </c>
      <c r="W63" s="3">
        <f t="shared" si="7"/>
        <v>0</v>
      </c>
    </row>
    <row r="64" spans="3:23" hidden="1" x14ac:dyDescent="0.25">
      <c r="C64" s="38" t="s">
        <v>23</v>
      </c>
      <c r="D64" s="38" t="s">
        <v>14</v>
      </c>
      <c r="E64" s="11"/>
      <c r="F64" s="11"/>
      <c r="G64" s="11"/>
      <c r="H64" s="11"/>
      <c r="I64" s="11"/>
      <c r="J64" s="11"/>
      <c r="K64" s="11"/>
      <c r="L64" s="11"/>
      <c r="M64" s="11"/>
      <c r="N64" s="40"/>
      <c r="O64" s="13"/>
      <c r="P64" s="23"/>
      <c r="Q64" s="23"/>
      <c r="R64" s="23"/>
      <c r="S64" s="23"/>
      <c r="T64" s="3">
        <f t="shared" si="1"/>
        <v>0</v>
      </c>
      <c r="V64" s="3">
        <f t="shared" si="6"/>
        <v>0</v>
      </c>
      <c r="W64" s="3">
        <f t="shared" si="7"/>
        <v>0</v>
      </c>
    </row>
    <row r="65" spans="3:23" hidden="1" x14ac:dyDescent="0.25">
      <c r="C65" s="38" t="s">
        <v>23</v>
      </c>
      <c r="D65" s="38" t="s">
        <v>14</v>
      </c>
      <c r="E65" s="11"/>
      <c r="F65" s="11"/>
      <c r="G65" s="11"/>
      <c r="H65" s="11"/>
      <c r="I65" s="11"/>
      <c r="J65" s="11"/>
      <c r="K65" s="11"/>
      <c r="L65" s="11"/>
      <c r="M65" s="11"/>
      <c r="N65" s="40"/>
      <c r="O65" s="13"/>
      <c r="P65" s="23"/>
      <c r="Q65" s="23"/>
      <c r="R65" s="23"/>
      <c r="S65" s="23"/>
      <c r="T65" s="3">
        <f t="shared" si="1"/>
        <v>0</v>
      </c>
      <c r="V65" s="3">
        <f t="shared" si="6"/>
        <v>0</v>
      </c>
      <c r="W65" s="3">
        <f t="shared" si="7"/>
        <v>0</v>
      </c>
    </row>
    <row r="66" spans="3:23" x14ac:dyDescent="0.25">
      <c r="C66" s="38" t="s">
        <v>63</v>
      </c>
      <c r="D66" s="38" t="s">
        <v>17</v>
      </c>
      <c r="E66" s="11"/>
      <c r="F66" s="11">
        <v>2</v>
      </c>
      <c r="G66" s="11"/>
      <c r="H66" s="11">
        <v>108</v>
      </c>
      <c r="I66" s="11">
        <v>108</v>
      </c>
      <c r="J66" s="11"/>
      <c r="K66" s="11"/>
      <c r="L66" s="11"/>
      <c r="M66" s="11"/>
      <c r="N66" s="40">
        <v>108</v>
      </c>
      <c r="O66" s="13"/>
      <c r="P66" s="23"/>
      <c r="Q66" s="23">
        <v>108</v>
      </c>
      <c r="R66" s="23"/>
      <c r="S66" s="23"/>
      <c r="T66" s="3">
        <f t="shared" si="1"/>
        <v>108</v>
      </c>
      <c r="V66" s="3">
        <f t="shared" si="6"/>
        <v>108</v>
      </c>
      <c r="W66" s="3">
        <f t="shared" si="7"/>
        <v>0</v>
      </c>
    </row>
    <row r="67" spans="3:23" x14ac:dyDescent="0.25">
      <c r="C67" s="38" t="s">
        <v>64</v>
      </c>
      <c r="D67" s="38" t="s">
        <v>19</v>
      </c>
      <c r="E67" s="11"/>
      <c r="F67" s="11">
        <v>4</v>
      </c>
      <c r="G67" s="11"/>
      <c r="H67" s="11">
        <v>108</v>
      </c>
      <c r="I67" s="11">
        <v>108</v>
      </c>
      <c r="J67" s="11"/>
      <c r="K67" s="11"/>
      <c r="L67" s="11"/>
      <c r="M67" s="11"/>
      <c r="N67" s="40">
        <v>108</v>
      </c>
      <c r="O67" s="13"/>
      <c r="P67" s="23"/>
      <c r="Q67" s="23"/>
      <c r="R67" s="23"/>
      <c r="S67" s="23">
        <v>108</v>
      </c>
      <c r="T67" s="3">
        <f t="shared" si="1"/>
        <v>108</v>
      </c>
      <c r="V67" s="3">
        <f t="shared" si="6"/>
        <v>0</v>
      </c>
      <c r="W67" s="3">
        <f t="shared" si="7"/>
        <v>108</v>
      </c>
    </row>
    <row r="68" spans="3:23" ht="47.25" x14ac:dyDescent="0.25">
      <c r="C68" s="44" t="s">
        <v>117</v>
      </c>
      <c r="D68" s="5" t="s">
        <v>130</v>
      </c>
      <c r="E68" s="52">
        <v>4</v>
      </c>
      <c r="F68" s="52"/>
      <c r="G68" s="52"/>
      <c r="H68" s="47">
        <f>SUM(H69:H74)</f>
        <v>300</v>
      </c>
      <c r="I68" s="47">
        <f t="shared" ref="I68:O68" si="16">SUM(I69:I74)</f>
        <v>256</v>
      </c>
      <c r="J68" s="47">
        <f t="shared" si="16"/>
        <v>34</v>
      </c>
      <c r="K68" s="47">
        <f t="shared" si="16"/>
        <v>40</v>
      </c>
      <c r="L68" s="47">
        <f t="shared" si="16"/>
        <v>4</v>
      </c>
      <c r="M68" s="47">
        <f t="shared" si="16"/>
        <v>6</v>
      </c>
      <c r="N68" s="47">
        <f t="shared" si="16"/>
        <v>300</v>
      </c>
      <c r="O68" s="47">
        <f t="shared" si="16"/>
        <v>0</v>
      </c>
      <c r="P68" s="48">
        <f>SUM(P69:P74)</f>
        <v>0</v>
      </c>
      <c r="Q68" s="48">
        <f t="shared" ref="Q68:S68" si="17">SUM(Q69:Q74)</f>
        <v>0</v>
      </c>
      <c r="R68" s="48">
        <f t="shared" si="17"/>
        <v>60</v>
      </c>
      <c r="S68" s="48">
        <f t="shared" si="17"/>
        <v>240</v>
      </c>
    </row>
    <row r="69" spans="3:23" ht="47.25" x14ac:dyDescent="0.25">
      <c r="C69" s="38" t="s">
        <v>65</v>
      </c>
      <c r="D69" s="38" t="s">
        <v>131</v>
      </c>
      <c r="E69" s="49"/>
      <c r="F69" s="49"/>
      <c r="G69" s="49">
        <v>4</v>
      </c>
      <c r="H69" s="11">
        <v>42</v>
      </c>
      <c r="I69" s="11">
        <v>20</v>
      </c>
      <c r="J69" s="11">
        <v>20</v>
      </c>
      <c r="K69" s="11">
        <v>20</v>
      </c>
      <c r="L69" s="11">
        <v>2</v>
      </c>
      <c r="M69" s="11"/>
      <c r="N69" s="11">
        <v>42</v>
      </c>
      <c r="O69" s="13"/>
      <c r="P69" s="23"/>
      <c r="Q69" s="23"/>
      <c r="R69" s="23">
        <v>24</v>
      </c>
      <c r="S69" s="23">
        <v>18</v>
      </c>
      <c r="T69" s="3">
        <f t="shared" si="1"/>
        <v>42</v>
      </c>
      <c r="V69" s="3">
        <f t="shared" si="6"/>
        <v>0</v>
      </c>
      <c r="W69" s="3">
        <f t="shared" si="7"/>
        <v>42</v>
      </c>
    </row>
    <row r="70" spans="3:23" ht="47.25" x14ac:dyDescent="0.25">
      <c r="C70" s="38" t="s">
        <v>66</v>
      </c>
      <c r="D70" s="38" t="s">
        <v>132</v>
      </c>
      <c r="E70" s="11"/>
      <c r="F70" s="11"/>
      <c r="G70" s="11">
        <v>4</v>
      </c>
      <c r="H70" s="11">
        <v>42</v>
      </c>
      <c r="I70" s="11">
        <v>20</v>
      </c>
      <c r="J70" s="11">
        <v>14</v>
      </c>
      <c r="K70" s="11">
        <v>20</v>
      </c>
      <c r="L70" s="11">
        <v>2</v>
      </c>
      <c r="M70" s="11">
        <v>6</v>
      </c>
      <c r="N70" s="11">
        <v>42</v>
      </c>
      <c r="O70" s="13"/>
      <c r="P70" s="23"/>
      <c r="Q70" s="23"/>
      <c r="R70" s="23"/>
      <c r="S70" s="23">
        <v>42</v>
      </c>
      <c r="T70" s="3">
        <f t="shared" si="1"/>
        <v>42</v>
      </c>
      <c r="V70" s="3">
        <f t="shared" si="6"/>
        <v>0</v>
      </c>
      <c r="W70" s="3">
        <f t="shared" si="7"/>
        <v>42</v>
      </c>
    </row>
    <row r="71" spans="3:23" hidden="1" x14ac:dyDescent="0.25">
      <c r="C71" s="38" t="s">
        <v>23</v>
      </c>
      <c r="D71" s="38" t="s">
        <v>14</v>
      </c>
      <c r="E71" s="11"/>
      <c r="F71" s="11"/>
      <c r="G71" s="11"/>
      <c r="H71" s="53"/>
      <c r="I71" s="11"/>
      <c r="J71" s="11"/>
      <c r="K71" s="11"/>
      <c r="L71" s="11"/>
      <c r="M71" s="11"/>
      <c r="N71" s="11"/>
      <c r="O71" s="13"/>
      <c r="P71" s="23"/>
      <c r="Q71" s="23"/>
      <c r="R71" s="23"/>
      <c r="S71" s="23"/>
      <c r="T71" s="3">
        <f t="shared" ref="T71:T92" si="18">SUM(P71:S71)</f>
        <v>0</v>
      </c>
      <c r="V71" s="3">
        <f t="shared" si="6"/>
        <v>0</v>
      </c>
      <c r="W71" s="3">
        <f t="shared" si="7"/>
        <v>0</v>
      </c>
    </row>
    <row r="72" spans="3:23" hidden="1" x14ac:dyDescent="0.25">
      <c r="C72" s="38" t="s">
        <v>23</v>
      </c>
      <c r="D72" s="38" t="s">
        <v>14</v>
      </c>
      <c r="E72" s="11"/>
      <c r="F72" s="11"/>
      <c r="G72" s="11"/>
      <c r="H72" s="54"/>
      <c r="I72" s="54"/>
      <c r="J72" s="54"/>
      <c r="K72" s="54"/>
      <c r="L72" s="54"/>
      <c r="M72" s="11"/>
      <c r="N72" s="13"/>
      <c r="O72" s="13"/>
      <c r="P72" s="23"/>
      <c r="Q72" s="23"/>
      <c r="R72" s="23"/>
      <c r="S72" s="23"/>
      <c r="T72" s="3">
        <f t="shared" si="18"/>
        <v>0</v>
      </c>
      <c r="V72" s="3">
        <f t="shared" si="6"/>
        <v>0</v>
      </c>
      <c r="W72" s="3">
        <f t="shared" si="7"/>
        <v>0</v>
      </c>
    </row>
    <row r="73" spans="3:23" x14ac:dyDescent="0.25">
      <c r="C73" s="38" t="s">
        <v>67</v>
      </c>
      <c r="D73" s="38" t="s">
        <v>17</v>
      </c>
      <c r="E73" s="11"/>
      <c r="F73" s="11">
        <v>4</v>
      </c>
      <c r="G73" s="11"/>
      <c r="H73" s="54">
        <v>108</v>
      </c>
      <c r="I73" s="54">
        <v>108</v>
      </c>
      <c r="J73" s="54"/>
      <c r="K73" s="54"/>
      <c r="L73" s="54"/>
      <c r="M73" s="11"/>
      <c r="N73" s="40">
        <v>108</v>
      </c>
      <c r="O73" s="13"/>
      <c r="P73" s="23"/>
      <c r="Q73" s="23"/>
      <c r="R73" s="23">
        <v>36</v>
      </c>
      <c r="S73" s="23">
        <v>72</v>
      </c>
      <c r="T73" s="3">
        <f t="shared" si="18"/>
        <v>108</v>
      </c>
      <c r="V73" s="3">
        <f t="shared" si="6"/>
        <v>0</v>
      </c>
      <c r="W73" s="3">
        <f t="shared" si="7"/>
        <v>108</v>
      </c>
    </row>
    <row r="74" spans="3:23" x14ac:dyDescent="0.25">
      <c r="C74" s="38" t="s">
        <v>68</v>
      </c>
      <c r="D74" s="38" t="s">
        <v>19</v>
      </c>
      <c r="E74" s="11"/>
      <c r="F74" s="11">
        <v>4</v>
      </c>
      <c r="G74" s="11"/>
      <c r="H74" s="54">
        <v>108</v>
      </c>
      <c r="I74" s="54">
        <v>108</v>
      </c>
      <c r="J74" s="54"/>
      <c r="K74" s="54"/>
      <c r="L74" s="54"/>
      <c r="M74" s="11"/>
      <c r="N74" s="40">
        <v>108</v>
      </c>
      <c r="O74" s="13"/>
      <c r="P74" s="23"/>
      <c r="Q74" s="23"/>
      <c r="R74" s="23"/>
      <c r="S74" s="23">
        <v>108</v>
      </c>
      <c r="T74" s="3">
        <f t="shared" si="18"/>
        <v>108</v>
      </c>
      <c r="V74" s="3">
        <f t="shared" si="6"/>
        <v>0</v>
      </c>
      <c r="W74" s="3">
        <f t="shared" si="7"/>
        <v>108</v>
      </c>
    </row>
    <row r="75" spans="3:23" ht="110.25" hidden="1" x14ac:dyDescent="0.25">
      <c r="C75" s="55" t="s">
        <v>20</v>
      </c>
      <c r="D75" s="55" t="s">
        <v>136</v>
      </c>
      <c r="E75" s="56"/>
      <c r="F75" s="56"/>
      <c r="G75" s="56"/>
      <c r="H75" s="57"/>
      <c r="I75" s="57"/>
      <c r="J75" s="57"/>
      <c r="K75" s="57"/>
      <c r="L75" s="57"/>
      <c r="M75" s="57"/>
      <c r="N75" s="57"/>
      <c r="O75" s="57"/>
      <c r="P75" s="23"/>
      <c r="Q75" s="23"/>
      <c r="R75" s="23"/>
      <c r="S75" s="23"/>
      <c r="T75" s="3">
        <f t="shared" si="18"/>
        <v>0</v>
      </c>
      <c r="V75" s="3">
        <f t="shared" si="6"/>
        <v>0</v>
      </c>
      <c r="W75" s="3">
        <f t="shared" si="7"/>
        <v>0</v>
      </c>
    </row>
    <row r="76" spans="3:23" hidden="1" x14ac:dyDescent="0.25">
      <c r="C76" s="13"/>
      <c r="D76" s="13"/>
      <c r="E76" s="40"/>
      <c r="F76" s="40"/>
      <c r="G76" s="40"/>
      <c r="H76" s="13"/>
      <c r="I76" s="13"/>
      <c r="J76" s="13"/>
      <c r="K76" s="13"/>
      <c r="L76" s="13"/>
      <c r="M76" s="13"/>
      <c r="N76" s="13"/>
      <c r="O76" s="13"/>
      <c r="P76" s="23"/>
      <c r="Q76" s="23"/>
      <c r="R76" s="23"/>
      <c r="S76" s="23"/>
      <c r="T76" s="3">
        <f t="shared" si="18"/>
        <v>0</v>
      </c>
      <c r="V76" s="3">
        <f t="shared" si="6"/>
        <v>0</v>
      </c>
      <c r="W76" s="3">
        <f t="shared" si="7"/>
        <v>0</v>
      </c>
    </row>
    <row r="77" spans="3:23" hidden="1" x14ac:dyDescent="0.25">
      <c r="C77" s="58" t="s">
        <v>21</v>
      </c>
      <c r="D77" s="58" t="s">
        <v>9</v>
      </c>
      <c r="E77" s="59"/>
      <c r="F77" s="59"/>
      <c r="G77" s="59"/>
      <c r="H77" s="60"/>
      <c r="I77" s="60"/>
      <c r="J77" s="60"/>
      <c r="K77" s="60"/>
      <c r="L77" s="60"/>
      <c r="M77" s="60"/>
      <c r="N77" s="13"/>
      <c r="O77" s="13"/>
      <c r="P77" s="23"/>
      <c r="Q77" s="23"/>
      <c r="R77" s="23"/>
      <c r="S77" s="23"/>
      <c r="T77" s="3">
        <f t="shared" si="18"/>
        <v>0</v>
      </c>
      <c r="V77" s="3">
        <f t="shared" si="6"/>
        <v>0</v>
      </c>
      <c r="W77" s="3">
        <f t="shared" si="7"/>
        <v>0</v>
      </c>
    </row>
    <row r="78" spans="3:23" hidden="1" x14ac:dyDescent="0.25">
      <c r="C78" s="58" t="s">
        <v>21</v>
      </c>
      <c r="D78" s="58" t="s">
        <v>9</v>
      </c>
      <c r="E78" s="59"/>
      <c r="F78" s="59"/>
      <c r="G78" s="59"/>
      <c r="H78" s="60"/>
      <c r="I78" s="60"/>
      <c r="J78" s="60"/>
      <c r="K78" s="60"/>
      <c r="L78" s="60"/>
      <c r="M78" s="60"/>
      <c r="N78" s="13"/>
      <c r="O78" s="13"/>
      <c r="P78" s="23"/>
      <c r="Q78" s="23"/>
      <c r="R78" s="23"/>
      <c r="S78" s="23"/>
      <c r="T78" s="3">
        <f t="shared" si="18"/>
        <v>0</v>
      </c>
      <c r="V78" s="3">
        <f t="shared" si="6"/>
        <v>0</v>
      </c>
      <c r="W78" s="3">
        <f t="shared" si="7"/>
        <v>0</v>
      </c>
    </row>
    <row r="79" spans="3:23" hidden="1" x14ac:dyDescent="0.25">
      <c r="C79" s="58" t="s">
        <v>21</v>
      </c>
      <c r="D79" s="58" t="s">
        <v>9</v>
      </c>
      <c r="E79" s="59"/>
      <c r="F79" s="59"/>
      <c r="G79" s="59"/>
      <c r="H79" s="60"/>
      <c r="I79" s="60"/>
      <c r="J79" s="60"/>
      <c r="K79" s="60"/>
      <c r="L79" s="60"/>
      <c r="M79" s="60"/>
      <c r="N79" s="13"/>
      <c r="O79" s="13"/>
      <c r="P79" s="23"/>
      <c r="Q79" s="23"/>
      <c r="R79" s="23"/>
      <c r="S79" s="23"/>
      <c r="T79" s="3">
        <f t="shared" si="18"/>
        <v>0</v>
      </c>
      <c r="V79" s="3">
        <f t="shared" si="6"/>
        <v>0</v>
      </c>
      <c r="W79" s="3">
        <f t="shared" si="7"/>
        <v>0</v>
      </c>
    </row>
    <row r="80" spans="3:23" ht="54" customHeight="1" x14ac:dyDescent="0.25">
      <c r="C80" s="61" t="s">
        <v>69</v>
      </c>
      <c r="D80" s="62" t="s">
        <v>134</v>
      </c>
      <c r="E80" s="63">
        <v>4</v>
      </c>
      <c r="F80" s="63"/>
      <c r="G80" s="63"/>
      <c r="H80" s="64">
        <f>SUM(H81:H83)</f>
        <v>216</v>
      </c>
      <c r="I80" s="64">
        <f t="shared" ref="I80:O80" si="19">SUM(I81:I83)</f>
        <v>196</v>
      </c>
      <c r="J80" s="64">
        <f t="shared" si="19"/>
        <v>12</v>
      </c>
      <c r="K80" s="64">
        <f t="shared" si="19"/>
        <v>16</v>
      </c>
      <c r="L80" s="64">
        <f t="shared" si="19"/>
        <v>2</v>
      </c>
      <c r="M80" s="64">
        <f t="shared" si="19"/>
        <v>6</v>
      </c>
      <c r="N80" s="64">
        <f t="shared" si="19"/>
        <v>0</v>
      </c>
      <c r="O80" s="64">
        <f t="shared" si="19"/>
        <v>216</v>
      </c>
      <c r="P80" s="65">
        <f>SUM(P81:P83)</f>
        <v>0</v>
      </c>
      <c r="Q80" s="65">
        <f t="shared" ref="Q80:S80" si="20">SUM(Q81:Q83)</f>
        <v>0</v>
      </c>
      <c r="R80" s="65">
        <f t="shared" si="20"/>
        <v>0</v>
      </c>
      <c r="S80" s="65">
        <f t="shared" si="20"/>
        <v>216</v>
      </c>
    </row>
    <row r="81" spans="3:28" ht="31.5" x14ac:dyDescent="0.25">
      <c r="C81" s="66" t="s">
        <v>70</v>
      </c>
      <c r="D81" s="67" t="s">
        <v>133</v>
      </c>
      <c r="E81" s="68"/>
      <c r="F81" s="68"/>
      <c r="G81" s="68">
        <v>4</v>
      </c>
      <c r="H81" s="60">
        <v>36</v>
      </c>
      <c r="I81" s="60">
        <v>16</v>
      </c>
      <c r="J81" s="60">
        <v>12</v>
      </c>
      <c r="K81" s="60">
        <v>16</v>
      </c>
      <c r="L81" s="60">
        <v>2</v>
      </c>
      <c r="M81" s="60">
        <v>6</v>
      </c>
      <c r="N81" s="69"/>
      <c r="O81" s="69">
        <v>36</v>
      </c>
      <c r="P81" s="70"/>
      <c r="Q81" s="70"/>
      <c r="R81" s="70"/>
      <c r="S81" s="70">
        <v>36</v>
      </c>
      <c r="T81" s="3">
        <f t="shared" si="18"/>
        <v>36</v>
      </c>
      <c r="V81" s="3">
        <f t="shared" si="6"/>
        <v>0</v>
      </c>
      <c r="W81" s="3">
        <f t="shared" si="7"/>
        <v>36</v>
      </c>
    </row>
    <row r="82" spans="3:28" x14ac:dyDescent="0.25">
      <c r="C82" s="66" t="s">
        <v>71</v>
      </c>
      <c r="D82" s="66" t="s">
        <v>17</v>
      </c>
      <c r="E82" s="71"/>
      <c r="F82" s="71">
        <v>4</v>
      </c>
      <c r="G82" s="71"/>
      <c r="H82" s="60">
        <v>72</v>
      </c>
      <c r="I82" s="60">
        <v>72</v>
      </c>
      <c r="J82" s="60"/>
      <c r="K82" s="60"/>
      <c r="L82" s="60"/>
      <c r="M82" s="60"/>
      <c r="N82" s="69"/>
      <c r="O82" s="69">
        <v>72</v>
      </c>
      <c r="P82" s="70"/>
      <c r="Q82" s="70"/>
      <c r="R82" s="70"/>
      <c r="S82" s="70">
        <v>72</v>
      </c>
      <c r="T82" s="3">
        <f t="shared" si="18"/>
        <v>72</v>
      </c>
      <c r="V82" s="3">
        <f t="shared" si="6"/>
        <v>0</v>
      </c>
      <c r="W82" s="3">
        <f t="shared" si="7"/>
        <v>72</v>
      </c>
    </row>
    <row r="83" spans="3:28" x14ac:dyDescent="0.25">
      <c r="C83" s="66" t="s">
        <v>72</v>
      </c>
      <c r="D83" s="66" t="s">
        <v>19</v>
      </c>
      <c r="E83" s="71"/>
      <c r="F83" s="71">
        <v>4</v>
      </c>
      <c r="G83" s="71"/>
      <c r="H83" s="60">
        <v>108</v>
      </c>
      <c r="I83" s="60">
        <v>108</v>
      </c>
      <c r="J83" s="60"/>
      <c r="K83" s="60"/>
      <c r="L83" s="60"/>
      <c r="M83" s="60"/>
      <c r="N83" s="69"/>
      <c r="O83" s="69">
        <v>108</v>
      </c>
      <c r="P83" s="70"/>
      <c r="Q83" s="70"/>
      <c r="R83" s="70"/>
      <c r="S83" s="70">
        <v>108</v>
      </c>
      <c r="T83" s="3">
        <f t="shared" si="18"/>
        <v>108</v>
      </c>
      <c r="V83" s="3">
        <f t="shared" si="6"/>
        <v>0</v>
      </c>
      <c r="W83" s="3">
        <f t="shared" si="7"/>
        <v>108</v>
      </c>
    </row>
    <row r="84" spans="3:28" ht="30" hidden="1" customHeight="1" thickBot="1" x14ac:dyDescent="0.25">
      <c r="C84" s="72" t="s">
        <v>22</v>
      </c>
      <c r="D84" s="72" t="s">
        <v>12</v>
      </c>
      <c r="E84" s="72"/>
      <c r="F84" s="72"/>
      <c r="G84" s="72"/>
      <c r="H84" s="73">
        <f>H85+H86+H87</f>
        <v>0</v>
      </c>
      <c r="I84" s="73">
        <f t="shared" ref="I84:O84" si="21">I85+I86+I87</f>
        <v>0</v>
      </c>
      <c r="J84" s="73">
        <f t="shared" si="21"/>
        <v>0</v>
      </c>
      <c r="K84" s="73">
        <f t="shared" si="21"/>
        <v>0</v>
      </c>
      <c r="L84" s="73">
        <f t="shared" si="21"/>
        <v>0</v>
      </c>
      <c r="M84" s="73">
        <f t="shared" si="21"/>
        <v>0</v>
      </c>
      <c r="N84" s="74">
        <f t="shared" si="21"/>
        <v>0</v>
      </c>
      <c r="O84" s="74">
        <f t="shared" si="21"/>
        <v>0</v>
      </c>
      <c r="P84" s="23"/>
      <c r="Q84" s="23"/>
      <c r="R84" s="23"/>
      <c r="S84" s="23"/>
      <c r="T84" s="3">
        <f t="shared" si="18"/>
        <v>0</v>
      </c>
      <c r="V84" s="3">
        <f t="shared" si="6"/>
        <v>0</v>
      </c>
      <c r="W84" s="3">
        <f t="shared" si="7"/>
        <v>0</v>
      </c>
    </row>
    <row r="85" spans="3:28" hidden="1" x14ac:dyDescent="0.25">
      <c r="C85" s="58" t="s">
        <v>23</v>
      </c>
      <c r="D85" s="58" t="s">
        <v>14</v>
      </c>
      <c r="E85" s="58"/>
      <c r="F85" s="58"/>
      <c r="G85" s="58"/>
      <c r="H85" s="74"/>
      <c r="I85" s="74"/>
      <c r="J85" s="74"/>
      <c r="K85" s="74"/>
      <c r="L85" s="74"/>
      <c r="M85" s="74"/>
      <c r="N85" s="40"/>
      <c r="O85" s="40"/>
      <c r="P85" s="23"/>
      <c r="Q85" s="23"/>
      <c r="R85" s="23"/>
      <c r="S85" s="23"/>
      <c r="T85" s="3">
        <f t="shared" si="18"/>
        <v>0</v>
      </c>
      <c r="V85" s="3">
        <f t="shared" ref="V85:V92" si="22">P85+Q85</f>
        <v>0</v>
      </c>
      <c r="W85" s="3">
        <f t="shared" ref="W85:W91" si="23">R85+S85</f>
        <v>0</v>
      </c>
    </row>
    <row r="86" spans="3:28" hidden="1" x14ac:dyDescent="0.25">
      <c r="C86" s="58" t="s">
        <v>24</v>
      </c>
      <c r="D86" s="58" t="s">
        <v>17</v>
      </c>
      <c r="E86" s="58"/>
      <c r="F86" s="58"/>
      <c r="G86" s="58"/>
      <c r="H86" s="74"/>
      <c r="I86" s="74"/>
      <c r="J86" s="74"/>
      <c r="K86" s="74"/>
      <c r="L86" s="74"/>
      <c r="M86" s="74"/>
      <c r="N86" s="40"/>
      <c r="O86" s="40"/>
      <c r="P86" s="23"/>
      <c r="Q86" s="23"/>
      <c r="R86" s="23"/>
      <c r="S86" s="23"/>
      <c r="T86" s="3">
        <f t="shared" si="18"/>
        <v>0</v>
      </c>
      <c r="V86" s="3">
        <f t="shared" si="22"/>
        <v>0</v>
      </c>
      <c r="W86" s="3">
        <f t="shared" si="23"/>
        <v>0</v>
      </c>
    </row>
    <row r="87" spans="3:28" hidden="1" x14ac:dyDescent="0.25">
      <c r="C87" s="58" t="s">
        <v>25</v>
      </c>
      <c r="D87" s="58" t="s">
        <v>19</v>
      </c>
      <c r="E87" s="58"/>
      <c r="F87" s="58"/>
      <c r="G87" s="58"/>
      <c r="H87" s="74"/>
      <c r="I87" s="74"/>
      <c r="J87" s="74"/>
      <c r="K87" s="74"/>
      <c r="L87" s="74"/>
      <c r="M87" s="74"/>
      <c r="N87" s="40"/>
      <c r="O87" s="40"/>
      <c r="P87" s="23"/>
      <c r="Q87" s="23"/>
      <c r="R87" s="23"/>
      <c r="S87" s="23"/>
      <c r="T87" s="3">
        <f t="shared" si="18"/>
        <v>0</v>
      </c>
      <c r="V87" s="3">
        <f t="shared" si="22"/>
        <v>0</v>
      </c>
      <c r="W87" s="3">
        <f t="shared" si="23"/>
        <v>0</v>
      </c>
    </row>
    <row r="88" spans="3:28" ht="49.15" hidden="1" customHeight="1" thickBot="1" x14ac:dyDescent="0.25">
      <c r="C88" s="72" t="s">
        <v>22</v>
      </c>
      <c r="D88" s="72" t="s">
        <v>12</v>
      </c>
      <c r="E88" s="72"/>
      <c r="F88" s="72"/>
      <c r="G88" s="72"/>
      <c r="H88" s="73">
        <f>H89+H90+H91</f>
        <v>0</v>
      </c>
      <c r="I88" s="73">
        <f t="shared" ref="I88:O88" si="24">I89+I90+I91</f>
        <v>0</v>
      </c>
      <c r="J88" s="73">
        <f t="shared" si="24"/>
        <v>0</v>
      </c>
      <c r="K88" s="73">
        <f t="shared" si="24"/>
        <v>0</v>
      </c>
      <c r="L88" s="73">
        <f t="shared" si="24"/>
        <v>0</v>
      </c>
      <c r="M88" s="73">
        <f t="shared" si="24"/>
        <v>0</v>
      </c>
      <c r="N88" s="74">
        <f t="shared" si="24"/>
        <v>0</v>
      </c>
      <c r="O88" s="74">
        <f t="shared" si="24"/>
        <v>0</v>
      </c>
      <c r="P88" s="23"/>
      <c r="Q88" s="23"/>
      <c r="R88" s="23"/>
      <c r="S88" s="23"/>
      <c r="T88" s="3">
        <f t="shared" si="18"/>
        <v>0</v>
      </c>
      <c r="V88" s="3">
        <f t="shared" si="22"/>
        <v>0</v>
      </c>
      <c r="W88" s="3">
        <f t="shared" si="23"/>
        <v>0</v>
      </c>
    </row>
    <row r="89" spans="3:28" hidden="1" x14ac:dyDescent="0.25">
      <c r="C89" s="58" t="s">
        <v>23</v>
      </c>
      <c r="D89" s="58" t="s">
        <v>14</v>
      </c>
      <c r="E89" s="58"/>
      <c r="F89" s="58"/>
      <c r="G89" s="58"/>
      <c r="H89" s="74"/>
      <c r="I89" s="74"/>
      <c r="J89" s="74"/>
      <c r="K89" s="74"/>
      <c r="L89" s="74"/>
      <c r="M89" s="74"/>
      <c r="N89" s="40"/>
      <c r="O89" s="40"/>
      <c r="P89" s="23"/>
      <c r="Q89" s="23"/>
      <c r="R89" s="23"/>
      <c r="S89" s="23"/>
      <c r="T89" s="3">
        <f t="shared" si="18"/>
        <v>0</v>
      </c>
      <c r="V89" s="3">
        <f t="shared" si="22"/>
        <v>0</v>
      </c>
      <c r="W89" s="3">
        <f t="shared" si="23"/>
        <v>0</v>
      </c>
    </row>
    <row r="90" spans="3:28" hidden="1" x14ac:dyDescent="0.25">
      <c r="C90" s="58" t="s">
        <v>24</v>
      </c>
      <c r="D90" s="58" t="s">
        <v>17</v>
      </c>
      <c r="E90" s="58"/>
      <c r="F90" s="58"/>
      <c r="G90" s="58"/>
      <c r="H90" s="74"/>
      <c r="I90" s="74"/>
      <c r="J90" s="74"/>
      <c r="K90" s="74"/>
      <c r="L90" s="74"/>
      <c r="M90" s="74"/>
      <c r="N90" s="40"/>
      <c r="O90" s="40"/>
      <c r="P90" s="23"/>
      <c r="Q90" s="23"/>
      <c r="R90" s="23"/>
      <c r="S90" s="23"/>
      <c r="T90" s="3">
        <f t="shared" si="18"/>
        <v>0</v>
      </c>
      <c r="V90" s="3">
        <f t="shared" si="22"/>
        <v>0</v>
      </c>
      <c r="W90" s="3">
        <f t="shared" si="23"/>
        <v>0</v>
      </c>
    </row>
    <row r="91" spans="3:28" hidden="1" x14ac:dyDescent="0.25">
      <c r="C91" s="58" t="s">
        <v>25</v>
      </c>
      <c r="D91" s="58" t="s">
        <v>19</v>
      </c>
      <c r="E91" s="58"/>
      <c r="F91" s="58"/>
      <c r="G91" s="58"/>
      <c r="H91" s="74"/>
      <c r="I91" s="74"/>
      <c r="J91" s="74"/>
      <c r="K91" s="74"/>
      <c r="L91" s="74"/>
      <c r="M91" s="74"/>
      <c r="N91" s="40"/>
      <c r="O91" s="40"/>
      <c r="P91" s="23"/>
      <c r="Q91" s="23"/>
      <c r="R91" s="23"/>
      <c r="S91" s="23"/>
      <c r="T91" s="3">
        <f t="shared" si="18"/>
        <v>0</v>
      </c>
      <c r="V91" s="3">
        <f t="shared" si="22"/>
        <v>0</v>
      </c>
      <c r="W91" s="3">
        <f t="shared" si="23"/>
        <v>0</v>
      </c>
    </row>
    <row r="92" spans="3:28" x14ac:dyDescent="0.25">
      <c r="C92" s="75" t="s">
        <v>26</v>
      </c>
      <c r="D92" s="75" t="s">
        <v>27</v>
      </c>
      <c r="E92" s="75"/>
      <c r="F92" s="75"/>
      <c r="G92" s="75"/>
      <c r="H92" s="11">
        <v>36</v>
      </c>
      <c r="I92" s="11"/>
      <c r="J92" s="11"/>
      <c r="K92" s="11"/>
      <c r="L92" s="11"/>
      <c r="M92" s="11"/>
      <c r="N92" s="40">
        <v>36</v>
      </c>
      <c r="O92" s="40"/>
      <c r="P92" s="23"/>
      <c r="Q92" s="23"/>
      <c r="R92" s="23"/>
      <c r="S92" s="23"/>
      <c r="T92" s="3">
        <f t="shared" si="18"/>
        <v>0</v>
      </c>
      <c r="V92" s="3">
        <f t="shared" si="22"/>
        <v>0</v>
      </c>
      <c r="W92" s="3">
        <v>36</v>
      </c>
    </row>
    <row r="93" spans="3:28" x14ac:dyDescent="0.25">
      <c r="C93" s="542" t="s">
        <v>28</v>
      </c>
      <c r="D93" s="542"/>
      <c r="E93" s="76"/>
      <c r="F93" s="76"/>
      <c r="G93" s="76"/>
      <c r="H93" s="53">
        <f>H53+H30+H92+H21</f>
        <v>1476</v>
      </c>
      <c r="I93" s="53">
        <f t="shared" ref="I93:M93" si="25">I53+I30+I92+I21</f>
        <v>1100</v>
      </c>
      <c r="J93" s="53">
        <f t="shared" si="25"/>
        <v>258</v>
      </c>
      <c r="K93" s="53">
        <f t="shared" si="25"/>
        <v>380</v>
      </c>
      <c r="L93" s="53">
        <f t="shared" si="25"/>
        <v>36</v>
      </c>
      <c r="M93" s="53">
        <f t="shared" si="25"/>
        <v>46</v>
      </c>
      <c r="N93" s="53">
        <f>N53+N30+N21</f>
        <v>1152</v>
      </c>
      <c r="O93" s="53">
        <f>O53+O30+O21</f>
        <v>288</v>
      </c>
      <c r="P93" s="77">
        <f>SUM(P6,P21,P30,P53)</f>
        <v>612</v>
      </c>
      <c r="Q93" s="77">
        <f>SUM(Q6,Q21,Q30,Q53)</f>
        <v>864</v>
      </c>
      <c r="R93" s="77">
        <f>SUM(R6,R21,R30,R53)</f>
        <v>612</v>
      </c>
      <c r="S93" s="77">
        <f>SUM(S6,S21,S30,S53)</f>
        <v>828</v>
      </c>
      <c r="T93" s="3">
        <f>SUM(T7:T92)</f>
        <v>2916</v>
      </c>
      <c r="V93" s="3">
        <f>SUM(V7:V92)</f>
        <v>1476</v>
      </c>
      <c r="W93" s="3">
        <f>SUM(W7:W92)</f>
        <v>1476</v>
      </c>
    </row>
    <row r="94" spans="3:28" x14ac:dyDescent="0.25">
      <c r="C94" s="540" t="s">
        <v>94</v>
      </c>
      <c r="D94" s="541"/>
      <c r="E94" s="13"/>
      <c r="F94" s="13"/>
      <c r="G94" s="13"/>
      <c r="H94" s="78">
        <f t="shared" ref="H94:M94" si="26">SUM(H93,H6)</f>
        <v>2952</v>
      </c>
      <c r="I94" s="78">
        <f t="shared" si="26"/>
        <v>1806</v>
      </c>
      <c r="J94" s="78">
        <f t="shared" si="26"/>
        <v>988</v>
      </c>
      <c r="K94" s="78">
        <f t="shared" si="26"/>
        <v>1086</v>
      </c>
      <c r="L94" s="78">
        <f t="shared" si="26"/>
        <v>36</v>
      </c>
      <c r="M94" s="78">
        <f t="shared" si="26"/>
        <v>86</v>
      </c>
      <c r="N94" s="13"/>
      <c r="O94" s="13"/>
      <c r="P94" s="13"/>
      <c r="Q94" s="13"/>
      <c r="R94" s="13"/>
      <c r="S94" s="13"/>
      <c r="AB94" s="6"/>
    </row>
  </sheetData>
  <mergeCells count="13">
    <mergeCell ref="C94:D94"/>
    <mergeCell ref="C93:D93"/>
    <mergeCell ref="C2:C4"/>
    <mergeCell ref="D2:D4"/>
    <mergeCell ref="H2:H4"/>
    <mergeCell ref="I2:I4"/>
    <mergeCell ref="P2:S2"/>
    <mergeCell ref="P3:Q3"/>
    <mergeCell ref="R3:S3"/>
    <mergeCell ref="E2:G3"/>
    <mergeCell ref="J2:M3"/>
    <mergeCell ref="N2:N4"/>
    <mergeCell ref="O2:O4"/>
  </mergeCells>
  <phoneticPr fontId="8" type="noConversion"/>
  <pageMargins left="0.7" right="0.7" top="0.75" bottom="0.75" header="0.3" footer="0.3"/>
  <pageSetup paperSize="9" scale="71" orientation="landscape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7"/>
  <sheetViews>
    <sheetView tabSelected="1" zoomScale="70" zoomScaleNormal="70" workbookViewId="0">
      <pane ySplit="7" topLeftCell="A53" activePane="bottomLeft" state="frozen"/>
      <selection activeCell="D1" sqref="D1"/>
      <selection pane="bottomLeft" activeCell="M66" sqref="M66"/>
    </sheetView>
  </sheetViews>
  <sheetFormatPr defaultColWidth="1.140625" defaultRowHeight="15" x14ac:dyDescent="0.25"/>
  <cols>
    <col min="1" max="1" width="14.28515625" style="281" customWidth="1"/>
    <col min="2" max="2" width="33.85546875" style="281" customWidth="1"/>
    <col min="3" max="3" width="8.140625" style="281" customWidth="1"/>
    <col min="4" max="4" width="8.7109375" style="281" customWidth="1"/>
    <col min="5" max="8" width="9.5703125" style="281" customWidth="1"/>
    <col min="9" max="9" width="10.85546875" style="281" customWidth="1"/>
    <col min="10" max="10" width="8.42578125" style="281" customWidth="1"/>
    <col min="11" max="11" width="7.140625" style="281" customWidth="1"/>
    <col min="12" max="12" width="7.85546875" style="281" customWidth="1"/>
    <col min="13" max="13" width="9.5703125" style="485" customWidth="1"/>
    <col min="14" max="15" width="5.85546875" style="485" customWidth="1"/>
    <col min="16" max="16" width="5.85546875" style="282" customWidth="1"/>
    <col min="17" max="17" width="8.140625" style="485" customWidth="1"/>
    <col min="18" max="19" width="5.85546875" style="485" customWidth="1"/>
    <col min="20" max="20" width="5.85546875" style="282" customWidth="1"/>
    <col min="21" max="21" width="8.5703125" style="486" customWidth="1"/>
    <col min="22" max="23" width="5.85546875" style="486" customWidth="1"/>
    <col min="24" max="24" width="5.85546875" style="281" customWidth="1"/>
    <col min="25" max="25" width="8.5703125" style="486" customWidth="1"/>
    <col min="26" max="27" width="5.85546875" style="486" customWidth="1"/>
    <col min="28" max="28" width="5.85546875" style="281" customWidth="1"/>
    <col min="29" max="29" width="8.28515625" style="281" bestFit="1" customWidth="1"/>
    <col min="30" max="33" width="10.7109375" style="281" customWidth="1"/>
    <col min="34" max="36" width="1.140625" style="281" hidden="1" customWidth="1"/>
    <col min="37" max="16384" width="1.140625" style="281"/>
  </cols>
  <sheetData>
    <row r="1" spans="1:33" ht="24" customHeight="1" x14ac:dyDescent="0.3">
      <c r="A1" s="280" t="s">
        <v>279</v>
      </c>
      <c r="M1" s="282"/>
      <c r="N1" s="282"/>
      <c r="O1" s="282"/>
      <c r="Q1" s="282"/>
      <c r="R1" s="282"/>
      <c r="S1" s="282"/>
      <c r="U1" s="281"/>
      <c r="V1" s="281"/>
      <c r="W1" s="281"/>
      <c r="Y1" s="281"/>
      <c r="Z1" s="281"/>
      <c r="AA1" s="281"/>
    </row>
    <row r="2" spans="1:33" ht="31.5" customHeight="1" x14ac:dyDescent="0.4">
      <c r="A2" s="616" t="s">
        <v>0</v>
      </c>
      <c r="B2" s="617" t="s">
        <v>280</v>
      </c>
      <c r="C2" s="597" t="s">
        <v>281</v>
      </c>
      <c r="D2" s="597"/>
      <c r="E2" s="584" t="s">
        <v>282</v>
      </c>
      <c r="F2" s="585"/>
      <c r="G2" s="585"/>
      <c r="H2" s="585"/>
      <c r="I2" s="585"/>
      <c r="J2" s="585"/>
      <c r="K2" s="585"/>
      <c r="L2" s="586"/>
      <c r="M2" s="587" t="s">
        <v>283</v>
      </c>
      <c r="N2" s="587"/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7"/>
      <c r="AB2" s="587"/>
      <c r="AD2" s="283" t="s">
        <v>284</v>
      </c>
    </row>
    <row r="3" spans="1:33" ht="48.75" customHeight="1" x14ac:dyDescent="0.25">
      <c r="A3" s="616"/>
      <c r="B3" s="617"/>
      <c r="C3" s="597"/>
      <c r="D3" s="597"/>
      <c r="E3" s="588" t="s">
        <v>285</v>
      </c>
      <c r="F3" s="591" t="s">
        <v>286</v>
      </c>
      <c r="G3" s="584" t="s">
        <v>287</v>
      </c>
      <c r="H3" s="585"/>
      <c r="I3" s="585"/>
      <c r="J3" s="585"/>
      <c r="K3" s="585"/>
      <c r="L3" s="586"/>
      <c r="M3" s="579" t="s">
        <v>288</v>
      </c>
      <c r="N3" s="580"/>
      <c r="O3" s="580"/>
      <c r="P3" s="594"/>
      <c r="Q3" s="594"/>
      <c r="R3" s="594"/>
      <c r="S3" s="594"/>
      <c r="T3" s="595"/>
      <c r="U3" s="596" t="s">
        <v>289</v>
      </c>
      <c r="V3" s="597"/>
      <c r="W3" s="597"/>
      <c r="X3" s="597"/>
      <c r="Y3" s="597"/>
      <c r="Z3" s="584"/>
      <c r="AA3" s="584"/>
      <c r="AB3" s="598"/>
    </row>
    <row r="4" spans="1:33" ht="54.75" customHeight="1" x14ac:dyDescent="0.25">
      <c r="A4" s="616"/>
      <c r="B4" s="617"/>
      <c r="C4" s="597"/>
      <c r="D4" s="597"/>
      <c r="E4" s="589"/>
      <c r="F4" s="592"/>
      <c r="G4" s="599" t="s">
        <v>290</v>
      </c>
      <c r="H4" s="597" t="s">
        <v>291</v>
      </c>
      <c r="I4" s="597"/>
      <c r="J4" s="602" t="s">
        <v>292</v>
      </c>
      <c r="K4" s="602" t="s">
        <v>293</v>
      </c>
      <c r="L4" s="603" t="s">
        <v>294</v>
      </c>
      <c r="M4" s="579" t="s">
        <v>295</v>
      </c>
      <c r="N4" s="580"/>
      <c r="O4" s="580"/>
      <c r="P4" s="581"/>
      <c r="Q4" s="606" t="s">
        <v>296</v>
      </c>
      <c r="R4" s="606"/>
      <c r="S4" s="606"/>
      <c r="T4" s="607"/>
      <c r="U4" s="596" t="s">
        <v>297</v>
      </c>
      <c r="V4" s="597"/>
      <c r="W4" s="597"/>
      <c r="X4" s="608"/>
      <c r="Y4" s="609" t="s">
        <v>298</v>
      </c>
      <c r="Z4" s="584"/>
      <c r="AA4" s="584"/>
      <c r="AB4" s="598"/>
    </row>
    <row r="5" spans="1:33" ht="24.75" customHeight="1" x14ac:dyDescent="0.25">
      <c r="A5" s="616"/>
      <c r="B5" s="617"/>
      <c r="C5" s="597"/>
      <c r="D5" s="597"/>
      <c r="E5" s="589"/>
      <c r="F5" s="592"/>
      <c r="G5" s="600"/>
      <c r="H5" s="610" t="s">
        <v>299</v>
      </c>
      <c r="I5" s="611"/>
      <c r="J5" s="576"/>
      <c r="K5" s="576"/>
      <c r="L5" s="604"/>
      <c r="M5" s="582" t="s">
        <v>300</v>
      </c>
      <c r="N5" s="570" t="s">
        <v>301</v>
      </c>
      <c r="O5" s="570" t="s">
        <v>302</v>
      </c>
      <c r="P5" s="583" t="s">
        <v>303</v>
      </c>
      <c r="Q5" s="582" t="s">
        <v>300</v>
      </c>
      <c r="R5" s="570" t="s">
        <v>301</v>
      </c>
      <c r="S5" s="570" t="s">
        <v>302</v>
      </c>
      <c r="T5" s="573" t="s">
        <v>303</v>
      </c>
      <c r="U5" s="574" t="s">
        <v>300</v>
      </c>
      <c r="V5" s="576" t="s">
        <v>301</v>
      </c>
      <c r="W5" s="576" t="s">
        <v>302</v>
      </c>
      <c r="X5" s="578" t="s">
        <v>303</v>
      </c>
      <c r="Y5" s="574" t="s">
        <v>300</v>
      </c>
      <c r="Z5" s="576" t="s">
        <v>301</v>
      </c>
      <c r="AA5" s="576" t="s">
        <v>302</v>
      </c>
      <c r="AB5" s="568" t="s">
        <v>303</v>
      </c>
    </row>
    <row r="6" spans="1:33" ht="21" customHeight="1" x14ac:dyDescent="0.25">
      <c r="A6" s="616"/>
      <c r="B6" s="617"/>
      <c r="C6" s="597"/>
      <c r="D6" s="597"/>
      <c r="E6" s="589"/>
      <c r="F6" s="592"/>
      <c r="G6" s="600"/>
      <c r="H6" s="569" t="s">
        <v>304</v>
      </c>
      <c r="I6" s="569" t="s">
        <v>305</v>
      </c>
      <c r="J6" s="576"/>
      <c r="K6" s="576"/>
      <c r="L6" s="604"/>
      <c r="M6" s="582"/>
      <c r="N6" s="571"/>
      <c r="O6" s="571"/>
      <c r="P6" s="583"/>
      <c r="Q6" s="582"/>
      <c r="R6" s="571"/>
      <c r="S6" s="571"/>
      <c r="T6" s="573"/>
      <c r="U6" s="575"/>
      <c r="V6" s="576"/>
      <c r="W6" s="576"/>
      <c r="X6" s="578"/>
      <c r="Y6" s="575"/>
      <c r="Z6" s="576"/>
      <c r="AA6" s="576"/>
      <c r="AB6" s="568"/>
    </row>
    <row r="7" spans="1:33" ht="99" customHeight="1" x14ac:dyDescent="0.25">
      <c r="A7" s="616"/>
      <c r="B7" s="617"/>
      <c r="C7" s="284" t="s">
        <v>306</v>
      </c>
      <c r="D7" s="285" t="s">
        <v>307</v>
      </c>
      <c r="E7" s="590"/>
      <c r="F7" s="593"/>
      <c r="G7" s="601"/>
      <c r="H7" s="569"/>
      <c r="I7" s="569"/>
      <c r="J7" s="577"/>
      <c r="K7" s="577"/>
      <c r="L7" s="605"/>
      <c r="M7" s="582"/>
      <c r="N7" s="572"/>
      <c r="O7" s="572"/>
      <c r="P7" s="583"/>
      <c r="Q7" s="582"/>
      <c r="R7" s="572"/>
      <c r="S7" s="572"/>
      <c r="T7" s="573"/>
      <c r="U7" s="575"/>
      <c r="V7" s="577"/>
      <c r="W7" s="577"/>
      <c r="X7" s="578"/>
      <c r="Y7" s="575"/>
      <c r="Z7" s="577"/>
      <c r="AA7" s="577"/>
      <c r="AB7" s="568"/>
    </row>
    <row r="8" spans="1:33" s="298" customFormat="1" ht="57.75" customHeight="1" x14ac:dyDescent="0.35">
      <c r="A8" s="286" t="s">
        <v>250</v>
      </c>
      <c r="B8" s="287" t="s">
        <v>308</v>
      </c>
      <c r="C8" s="288"/>
      <c r="D8" s="288"/>
      <c r="E8" s="288">
        <f>SUM(E9:E22)</f>
        <v>1476</v>
      </c>
      <c r="F8" s="288">
        <f t="shared" ref="F8:AB8" si="0">SUM(F9:F22)</f>
        <v>32</v>
      </c>
      <c r="G8" s="288">
        <f t="shared" si="0"/>
        <v>1444</v>
      </c>
      <c r="H8" s="288">
        <f t="shared" si="0"/>
        <v>742</v>
      </c>
      <c r="I8" s="288">
        <f t="shared" si="0"/>
        <v>660</v>
      </c>
      <c r="J8" s="288">
        <f t="shared" si="0"/>
        <v>0</v>
      </c>
      <c r="K8" s="288">
        <f t="shared" si="0"/>
        <v>34</v>
      </c>
      <c r="L8" s="289">
        <f t="shared" si="0"/>
        <v>8</v>
      </c>
      <c r="M8" s="290">
        <f t="shared" si="0"/>
        <v>390</v>
      </c>
      <c r="N8" s="290">
        <f t="shared" si="0"/>
        <v>0</v>
      </c>
      <c r="O8" s="290">
        <f t="shared" si="0"/>
        <v>0</v>
      </c>
      <c r="P8" s="291">
        <f t="shared" si="0"/>
        <v>0</v>
      </c>
      <c r="Q8" s="290">
        <f t="shared" si="0"/>
        <v>636</v>
      </c>
      <c r="R8" s="292">
        <f t="shared" si="0"/>
        <v>0</v>
      </c>
      <c r="S8" s="292">
        <f t="shared" si="0"/>
        <v>2</v>
      </c>
      <c r="T8" s="293">
        <f t="shared" si="0"/>
        <v>4</v>
      </c>
      <c r="U8" s="294">
        <f t="shared" si="0"/>
        <v>394</v>
      </c>
      <c r="V8" s="294">
        <f t="shared" si="0"/>
        <v>0</v>
      </c>
      <c r="W8" s="294">
        <f t="shared" si="0"/>
        <v>6</v>
      </c>
      <c r="X8" s="295">
        <f t="shared" si="0"/>
        <v>12</v>
      </c>
      <c r="Y8" s="294">
        <f t="shared" si="0"/>
        <v>32</v>
      </c>
      <c r="Z8" s="296">
        <f t="shared" si="0"/>
        <v>0</v>
      </c>
      <c r="AA8" s="296">
        <f t="shared" si="0"/>
        <v>0</v>
      </c>
      <c r="AB8" s="297">
        <f t="shared" si="0"/>
        <v>0</v>
      </c>
      <c r="AC8" s="298">
        <f t="shared" ref="AC8:AC22" si="1">SUM(M8:AB8)</f>
        <v>1476</v>
      </c>
      <c r="AD8" s="299" t="s">
        <v>309</v>
      </c>
      <c r="AE8" s="300" t="s">
        <v>310</v>
      </c>
      <c r="AF8" s="301" t="s">
        <v>311</v>
      </c>
      <c r="AG8" s="300" t="s">
        <v>312</v>
      </c>
    </row>
    <row r="9" spans="1:33" s="314" customFormat="1" ht="21" x14ac:dyDescent="0.35">
      <c r="A9" s="302" t="s">
        <v>313</v>
      </c>
      <c r="B9" s="487" t="s">
        <v>314</v>
      </c>
      <c r="C9" s="303" t="s">
        <v>230</v>
      </c>
      <c r="D9" s="304">
        <v>1</v>
      </c>
      <c r="E9" s="305">
        <v>72</v>
      </c>
      <c r="F9" s="305">
        <v>0</v>
      </c>
      <c r="G9" s="305">
        <v>72</v>
      </c>
      <c r="H9" s="305">
        <f>G9-I9-K9-L9</f>
        <v>32</v>
      </c>
      <c r="I9" s="305">
        <v>34</v>
      </c>
      <c r="J9" s="305"/>
      <c r="K9" s="305">
        <v>4</v>
      </c>
      <c r="L9" s="306">
        <v>2</v>
      </c>
      <c r="M9" s="307">
        <v>56</v>
      </c>
      <c r="N9" s="307"/>
      <c r="O9" s="307"/>
      <c r="P9" s="308"/>
      <c r="Q9" s="307">
        <v>10</v>
      </c>
      <c r="R9" s="309"/>
      <c r="S9" s="309">
        <v>2</v>
      </c>
      <c r="T9" s="654">
        <v>4</v>
      </c>
      <c r="U9" s="307"/>
      <c r="V9" s="307"/>
      <c r="W9" s="307"/>
      <c r="X9" s="308"/>
      <c r="Y9" s="307"/>
      <c r="Z9" s="309"/>
      <c r="AA9" s="309"/>
      <c r="AB9" s="306"/>
      <c r="AC9" s="298">
        <f t="shared" si="1"/>
        <v>72</v>
      </c>
      <c r="AD9" s="311">
        <f t="shared" ref="AD9:AD22" si="2">M9+Q9</f>
        <v>66</v>
      </c>
      <c r="AE9" s="312">
        <f t="shared" ref="AE9:AE22" si="3">P9+T9</f>
        <v>4</v>
      </c>
      <c r="AF9" s="313">
        <f t="shared" ref="AF9:AF22" si="4">U9+Y9</f>
        <v>0</v>
      </c>
      <c r="AG9" s="312">
        <f t="shared" ref="AG9:AG22" si="5">X9+AB9</f>
        <v>0</v>
      </c>
    </row>
    <row r="10" spans="1:33" s="318" customFormat="1" ht="21" x14ac:dyDescent="0.35">
      <c r="A10" s="315" t="s">
        <v>315</v>
      </c>
      <c r="B10" s="316" t="s">
        <v>82</v>
      </c>
      <c r="C10" s="317" t="s">
        <v>316</v>
      </c>
      <c r="D10" s="317">
        <v>3</v>
      </c>
      <c r="E10" s="305">
        <v>108</v>
      </c>
      <c r="F10" s="305">
        <v>0</v>
      </c>
      <c r="G10" s="305">
        <v>108</v>
      </c>
      <c r="H10" s="305">
        <f t="shared" ref="H10:H21" si="6">G10-I10-K10-L10</f>
        <v>52</v>
      </c>
      <c r="I10" s="305">
        <v>54</v>
      </c>
      <c r="J10" s="305"/>
      <c r="K10" s="305">
        <v>2</v>
      </c>
      <c r="L10" s="306"/>
      <c r="M10" s="307"/>
      <c r="N10" s="307"/>
      <c r="O10" s="307"/>
      <c r="P10" s="308"/>
      <c r="Q10" s="307">
        <v>60</v>
      </c>
      <c r="R10" s="309"/>
      <c r="S10" s="309"/>
      <c r="T10" s="310"/>
      <c r="U10" s="499">
        <v>48</v>
      </c>
      <c r="V10" s="307"/>
      <c r="W10" s="307"/>
      <c r="X10" s="308"/>
      <c r="Y10" s="307"/>
      <c r="Z10" s="309"/>
      <c r="AA10" s="309"/>
      <c r="AB10" s="306"/>
      <c r="AC10" s="298">
        <f t="shared" si="1"/>
        <v>108</v>
      </c>
      <c r="AD10" s="311">
        <f t="shared" si="2"/>
        <v>60</v>
      </c>
      <c r="AE10" s="312">
        <f t="shared" si="3"/>
        <v>0</v>
      </c>
      <c r="AF10" s="313">
        <f t="shared" si="4"/>
        <v>48</v>
      </c>
      <c r="AG10" s="312">
        <f t="shared" si="5"/>
        <v>0</v>
      </c>
    </row>
    <row r="11" spans="1:33" s="318" customFormat="1" ht="21" x14ac:dyDescent="0.35">
      <c r="A11" s="315" t="s">
        <v>317</v>
      </c>
      <c r="B11" s="316" t="s">
        <v>83</v>
      </c>
      <c r="C11" s="317" t="s">
        <v>316</v>
      </c>
      <c r="D11" s="317">
        <v>2</v>
      </c>
      <c r="E11" s="305">
        <v>136</v>
      </c>
      <c r="F11" s="305">
        <v>0</v>
      </c>
      <c r="G11" s="305">
        <v>136</v>
      </c>
      <c r="H11" s="305">
        <f t="shared" si="6"/>
        <v>88</v>
      </c>
      <c r="I11" s="305">
        <v>46</v>
      </c>
      <c r="J11" s="305"/>
      <c r="K11" s="305">
        <v>2</v>
      </c>
      <c r="L11" s="306"/>
      <c r="M11" s="307">
        <v>68</v>
      </c>
      <c r="N11" s="307"/>
      <c r="O11" s="307"/>
      <c r="P11" s="308"/>
      <c r="Q11" s="499">
        <v>68</v>
      </c>
      <c r="R11" s="309"/>
      <c r="S11" s="309"/>
      <c r="T11" s="310"/>
      <c r="U11" s="307"/>
      <c r="V11" s="307"/>
      <c r="W11" s="307"/>
      <c r="X11" s="308"/>
      <c r="Y11" s="307"/>
      <c r="Z11" s="309"/>
      <c r="AA11" s="309"/>
      <c r="AB11" s="306"/>
      <c r="AC11" s="298">
        <f t="shared" si="1"/>
        <v>136</v>
      </c>
      <c r="AD11" s="311">
        <f t="shared" si="2"/>
        <v>136</v>
      </c>
      <c r="AE11" s="312">
        <f t="shared" si="3"/>
        <v>0</v>
      </c>
      <c r="AF11" s="313">
        <f t="shared" si="4"/>
        <v>0</v>
      </c>
      <c r="AG11" s="312">
        <f t="shared" si="5"/>
        <v>0</v>
      </c>
    </row>
    <row r="12" spans="1:33" s="318" customFormat="1" ht="21" x14ac:dyDescent="0.35">
      <c r="A12" s="315" t="s">
        <v>260</v>
      </c>
      <c r="B12" s="316" t="s">
        <v>261</v>
      </c>
      <c r="C12" s="303" t="s">
        <v>230</v>
      </c>
      <c r="D12" s="304">
        <v>3</v>
      </c>
      <c r="E12" s="305">
        <v>72</v>
      </c>
      <c r="F12" s="305">
        <v>0</v>
      </c>
      <c r="G12" s="305">
        <v>72</v>
      </c>
      <c r="H12" s="305">
        <f t="shared" si="6"/>
        <v>32</v>
      </c>
      <c r="I12" s="305">
        <v>34</v>
      </c>
      <c r="J12" s="305"/>
      <c r="K12" s="305">
        <v>4</v>
      </c>
      <c r="L12" s="306">
        <v>2</v>
      </c>
      <c r="M12" s="307"/>
      <c r="N12" s="307"/>
      <c r="O12" s="307"/>
      <c r="P12" s="308"/>
      <c r="Q12" s="307"/>
      <c r="R12" s="309"/>
      <c r="S12" s="309"/>
      <c r="T12" s="310"/>
      <c r="U12" s="307">
        <v>66</v>
      </c>
      <c r="V12" s="307"/>
      <c r="W12" s="307">
        <v>2</v>
      </c>
      <c r="X12" s="502">
        <v>4</v>
      </c>
      <c r="Y12" s="307"/>
      <c r="Z12" s="309"/>
      <c r="AA12" s="309"/>
      <c r="AB12" s="306"/>
      <c r="AC12" s="298">
        <f t="shared" si="1"/>
        <v>72</v>
      </c>
      <c r="AD12" s="311">
        <f t="shared" si="2"/>
        <v>0</v>
      </c>
      <c r="AE12" s="312">
        <f t="shared" si="3"/>
        <v>0</v>
      </c>
      <c r="AF12" s="313">
        <f t="shared" si="4"/>
        <v>66</v>
      </c>
      <c r="AG12" s="312">
        <f t="shared" si="5"/>
        <v>4</v>
      </c>
    </row>
    <row r="13" spans="1:33" s="318" customFormat="1" ht="21" x14ac:dyDescent="0.35">
      <c r="A13" s="315" t="s">
        <v>262</v>
      </c>
      <c r="B13" s="316" t="s">
        <v>85</v>
      </c>
      <c r="C13" s="317" t="s">
        <v>316</v>
      </c>
      <c r="D13" s="317">
        <v>2</v>
      </c>
      <c r="E13" s="305">
        <v>72</v>
      </c>
      <c r="F13" s="305">
        <v>0</v>
      </c>
      <c r="G13" s="305">
        <v>72</v>
      </c>
      <c r="H13" s="305">
        <f t="shared" si="6"/>
        <v>42</v>
      </c>
      <c r="I13" s="305">
        <v>28</v>
      </c>
      <c r="J13" s="305"/>
      <c r="K13" s="305">
        <v>2</v>
      </c>
      <c r="L13" s="306"/>
      <c r="M13" s="307"/>
      <c r="N13" s="307"/>
      <c r="O13" s="307"/>
      <c r="P13" s="308"/>
      <c r="Q13" s="499">
        <v>72</v>
      </c>
      <c r="R13" s="309"/>
      <c r="S13" s="309"/>
      <c r="T13" s="310"/>
      <c r="U13" s="307"/>
      <c r="V13" s="307"/>
      <c r="W13" s="307"/>
      <c r="X13" s="308"/>
      <c r="Y13" s="307"/>
      <c r="Z13" s="309"/>
      <c r="AA13" s="309"/>
      <c r="AB13" s="306"/>
      <c r="AC13" s="298">
        <f t="shared" si="1"/>
        <v>72</v>
      </c>
      <c r="AD13" s="311">
        <f t="shared" si="2"/>
        <v>72</v>
      </c>
      <c r="AE13" s="312">
        <f t="shared" si="3"/>
        <v>0</v>
      </c>
      <c r="AF13" s="313">
        <f t="shared" si="4"/>
        <v>0</v>
      </c>
      <c r="AG13" s="312">
        <f t="shared" si="5"/>
        <v>0</v>
      </c>
    </row>
    <row r="14" spans="1:33" s="318" customFormat="1" ht="21" x14ac:dyDescent="0.35">
      <c r="A14" s="315" t="s">
        <v>318</v>
      </c>
      <c r="B14" s="316" t="s">
        <v>86</v>
      </c>
      <c r="C14" s="317" t="s">
        <v>316</v>
      </c>
      <c r="D14" s="317">
        <v>2</v>
      </c>
      <c r="E14" s="305">
        <v>72</v>
      </c>
      <c r="F14" s="305">
        <v>0</v>
      </c>
      <c r="G14" s="305">
        <v>72</v>
      </c>
      <c r="H14" s="305">
        <f t="shared" si="6"/>
        <v>0</v>
      </c>
      <c r="I14" s="305">
        <v>70</v>
      </c>
      <c r="J14" s="305"/>
      <c r="K14" s="305">
        <v>2</v>
      </c>
      <c r="L14" s="306"/>
      <c r="M14" s="307">
        <v>30</v>
      </c>
      <c r="N14" s="307"/>
      <c r="O14" s="307"/>
      <c r="P14" s="308"/>
      <c r="Q14" s="499">
        <v>42</v>
      </c>
      <c r="R14" s="309"/>
      <c r="S14" s="309"/>
      <c r="T14" s="310"/>
      <c r="U14" s="307"/>
      <c r="V14" s="307"/>
      <c r="W14" s="307"/>
      <c r="X14" s="308"/>
      <c r="Y14" s="307"/>
      <c r="Z14" s="309"/>
      <c r="AA14" s="309"/>
      <c r="AB14" s="306"/>
      <c r="AC14" s="298">
        <f t="shared" si="1"/>
        <v>72</v>
      </c>
      <c r="AD14" s="311">
        <f t="shared" si="2"/>
        <v>72</v>
      </c>
      <c r="AE14" s="312">
        <f t="shared" si="3"/>
        <v>0</v>
      </c>
      <c r="AF14" s="313">
        <f t="shared" si="4"/>
        <v>0</v>
      </c>
      <c r="AG14" s="312">
        <f t="shared" si="5"/>
        <v>0</v>
      </c>
    </row>
    <row r="15" spans="1:33" s="318" customFormat="1" ht="21" x14ac:dyDescent="0.35">
      <c r="A15" s="315" t="s">
        <v>255</v>
      </c>
      <c r="B15" s="488" t="s">
        <v>87</v>
      </c>
      <c r="C15" s="303" t="s">
        <v>230</v>
      </c>
      <c r="D15" s="317">
        <v>3</v>
      </c>
      <c r="E15" s="305">
        <v>340</v>
      </c>
      <c r="F15" s="305">
        <v>0</v>
      </c>
      <c r="G15" s="305">
        <v>340</v>
      </c>
      <c r="H15" s="305">
        <f t="shared" si="6"/>
        <v>220</v>
      </c>
      <c r="I15" s="305">
        <v>114</v>
      </c>
      <c r="J15" s="305"/>
      <c r="K15" s="305">
        <v>4</v>
      </c>
      <c r="L15" s="306">
        <v>2</v>
      </c>
      <c r="M15" s="307">
        <v>86</v>
      </c>
      <c r="N15" s="307"/>
      <c r="O15" s="307"/>
      <c r="P15" s="308"/>
      <c r="Q15" s="307">
        <v>156</v>
      </c>
      <c r="R15" s="309"/>
      <c r="S15" s="309"/>
      <c r="T15" s="310"/>
      <c r="U15" s="307">
        <v>92</v>
      </c>
      <c r="V15" s="307"/>
      <c r="W15" s="307">
        <v>2</v>
      </c>
      <c r="X15" s="502">
        <v>4</v>
      </c>
      <c r="Y15" s="307"/>
      <c r="Z15" s="309"/>
      <c r="AA15" s="309"/>
      <c r="AB15" s="306"/>
      <c r="AC15" s="298">
        <f t="shared" si="1"/>
        <v>340</v>
      </c>
      <c r="AD15" s="311">
        <f t="shared" si="2"/>
        <v>242</v>
      </c>
      <c r="AE15" s="312">
        <f t="shared" si="3"/>
        <v>0</v>
      </c>
      <c r="AF15" s="313">
        <f t="shared" si="4"/>
        <v>92</v>
      </c>
      <c r="AG15" s="312">
        <f t="shared" si="5"/>
        <v>4</v>
      </c>
    </row>
    <row r="16" spans="1:33" s="318" customFormat="1" ht="21" x14ac:dyDescent="0.35">
      <c r="A16" s="315" t="s">
        <v>319</v>
      </c>
      <c r="B16" s="316" t="s">
        <v>320</v>
      </c>
      <c r="C16" s="317" t="s">
        <v>316</v>
      </c>
      <c r="D16" s="317">
        <v>3</v>
      </c>
      <c r="E16" s="305">
        <v>108</v>
      </c>
      <c r="F16" s="305">
        <v>0</v>
      </c>
      <c r="G16" s="305">
        <v>108</v>
      </c>
      <c r="H16" s="305">
        <f t="shared" si="6"/>
        <v>26</v>
      </c>
      <c r="I16" s="305">
        <v>80</v>
      </c>
      <c r="J16" s="305"/>
      <c r="K16" s="305">
        <v>2</v>
      </c>
      <c r="L16" s="306"/>
      <c r="M16" s="307"/>
      <c r="N16" s="307"/>
      <c r="O16" s="307"/>
      <c r="P16" s="308"/>
      <c r="Q16" s="307">
        <v>60</v>
      </c>
      <c r="R16" s="309"/>
      <c r="S16" s="309"/>
      <c r="T16" s="310"/>
      <c r="U16" s="499">
        <v>48</v>
      </c>
      <c r="V16" s="305"/>
      <c r="W16" s="305"/>
      <c r="X16" s="322"/>
      <c r="Y16" s="307"/>
      <c r="Z16" s="309"/>
      <c r="AA16" s="309"/>
      <c r="AB16" s="306"/>
      <c r="AC16" s="298">
        <f t="shared" si="1"/>
        <v>108</v>
      </c>
      <c r="AD16" s="311">
        <f t="shared" si="2"/>
        <v>60</v>
      </c>
      <c r="AE16" s="312">
        <f t="shared" si="3"/>
        <v>0</v>
      </c>
      <c r="AF16" s="313">
        <f t="shared" si="4"/>
        <v>48</v>
      </c>
      <c r="AG16" s="312">
        <f t="shared" si="5"/>
        <v>0</v>
      </c>
    </row>
    <row r="17" spans="1:33" s="318" customFormat="1" ht="21" x14ac:dyDescent="0.35">
      <c r="A17" s="315" t="s">
        <v>321</v>
      </c>
      <c r="B17" s="319" t="s">
        <v>39</v>
      </c>
      <c r="C17" s="317" t="s">
        <v>316</v>
      </c>
      <c r="D17" s="317">
        <v>2</v>
      </c>
      <c r="E17" s="305">
        <v>72</v>
      </c>
      <c r="F17" s="305">
        <v>0</v>
      </c>
      <c r="G17" s="305">
        <v>72</v>
      </c>
      <c r="H17" s="305">
        <f t="shared" si="6"/>
        <v>12</v>
      </c>
      <c r="I17" s="305">
        <v>58</v>
      </c>
      <c r="J17" s="305"/>
      <c r="K17" s="305">
        <v>2</v>
      </c>
      <c r="L17" s="306"/>
      <c r="M17" s="307">
        <v>30</v>
      </c>
      <c r="N17" s="307"/>
      <c r="O17" s="307"/>
      <c r="P17" s="308"/>
      <c r="Q17" s="499">
        <v>42</v>
      </c>
      <c r="R17" s="309"/>
      <c r="S17" s="309"/>
      <c r="T17" s="310"/>
      <c r="U17" s="320"/>
      <c r="V17" s="321"/>
      <c r="W17" s="321"/>
      <c r="X17" s="322"/>
      <c r="Y17" s="307"/>
      <c r="Z17" s="305"/>
      <c r="AA17" s="305"/>
      <c r="AB17" s="306"/>
      <c r="AC17" s="298">
        <f t="shared" si="1"/>
        <v>72</v>
      </c>
      <c r="AD17" s="311">
        <f t="shared" si="2"/>
        <v>72</v>
      </c>
      <c r="AE17" s="312">
        <f t="shared" si="3"/>
        <v>0</v>
      </c>
      <c r="AF17" s="313">
        <f t="shared" si="4"/>
        <v>0</v>
      </c>
      <c r="AG17" s="312">
        <f t="shared" si="5"/>
        <v>0</v>
      </c>
    </row>
    <row r="18" spans="1:33" s="318" customFormat="1" ht="40.5" x14ac:dyDescent="0.35">
      <c r="A18" s="315" t="s">
        <v>322</v>
      </c>
      <c r="B18" s="316" t="s">
        <v>323</v>
      </c>
      <c r="C18" s="317" t="s">
        <v>316</v>
      </c>
      <c r="D18" s="317">
        <v>2</v>
      </c>
      <c r="E18" s="305">
        <v>68</v>
      </c>
      <c r="F18" s="305">
        <v>0</v>
      </c>
      <c r="G18" s="305">
        <v>68</v>
      </c>
      <c r="H18" s="305">
        <f t="shared" si="6"/>
        <v>20</v>
      </c>
      <c r="I18" s="305">
        <v>46</v>
      </c>
      <c r="J18" s="305"/>
      <c r="K18" s="305">
        <v>2</v>
      </c>
      <c r="L18" s="306"/>
      <c r="M18" s="307">
        <v>48</v>
      </c>
      <c r="N18" s="307"/>
      <c r="O18" s="307"/>
      <c r="P18" s="308"/>
      <c r="Q18" s="499">
        <v>20</v>
      </c>
      <c r="R18" s="309"/>
      <c r="S18" s="309"/>
      <c r="T18" s="310"/>
      <c r="U18" s="307"/>
      <c r="V18" s="307"/>
      <c r="W18" s="307"/>
      <c r="X18" s="308"/>
      <c r="Y18" s="307"/>
      <c r="Z18" s="309"/>
      <c r="AA18" s="309"/>
      <c r="AB18" s="306"/>
      <c r="AC18" s="298">
        <f t="shared" si="1"/>
        <v>68</v>
      </c>
      <c r="AD18" s="311">
        <f t="shared" si="2"/>
        <v>68</v>
      </c>
      <c r="AE18" s="312">
        <f t="shared" si="3"/>
        <v>0</v>
      </c>
      <c r="AF18" s="313">
        <f t="shared" si="4"/>
        <v>0</v>
      </c>
      <c r="AG18" s="312">
        <f t="shared" si="5"/>
        <v>0</v>
      </c>
    </row>
    <row r="19" spans="1:33" s="318" customFormat="1" ht="21" x14ac:dyDescent="0.35">
      <c r="A19" s="315" t="s">
        <v>324</v>
      </c>
      <c r="B19" s="488" t="s">
        <v>89</v>
      </c>
      <c r="C19" s="303" t="s">
        <v>230</v>
      </c>
      <c r="D19" s="317">
        <v>3</v>
      </c>
      <c r="E19" s="305">
        <v>180</v>
      </c>
      <c r="F19" s="305">
        <v>0</v>
      </c>
      <c r="G19" s="305">
        <v>180</v>
      </c>
      <c r="H19" s="305">
        <f t="shared" si="6"/>
        <v>140</v>
      </c>
      <c r="I19" s="305">
        <v>34</v>
      </c>
      <c r="J19" s="305"/>
      <c r="K19" s="305">
        <v>4</v>
      </c>
      <c r="L19" s="306">
        <v>2</v>
      </c>
      <c r="M19" s="307"/>
      <c r="N19" s="307"/>
      <c r="O19" s="307"/>
      <c r="P19" s="308"/>
      <c r="Q19" s="307">
        <v>106</v>
      </c>
      <c r="R19" s="309"/>
      <c r="S19" s="309"/>
      <c r="T19" s="310"/>
      <c r="U19" s="307">
        <v>68</v>
      </c>
      <c r="V19" s="307"/>
      <c r="W19" s="307">
        <v>2</v>
      </c>
      <c r="X19" s="502">
        <v>4</v>
      </c>
      <c r="Y19" s="307"/>
      <c r="Z19" s="309"/>
      <c r="AA19" s="309"/>
      <c r="AB19" s="306"/>
      <c r="AC19" s="298">
        <f t="shared" si="1"/>
        <v>180</v>
      </c>
      <c r="AD19" s="311">
        <f t="shared" si="2"/>
        <v>106</v>
      </c>
      <c r="AE19" s="312">
        <f t="shared" si="3"/>
        <v>0</v>
      </c>
      <c r="AF19" s="313">
        <f t="shared" si="4"/>
        <v>68</v>
      </c>
      <c r="AG19" s="312">
        <f t="shared" si="5"/>
        <v>4</v>
      </c>
    </row>
    <row r="20" spans="1:33" s="318" customFormat="1" ht="21" x14ac:dyDescent="0.35">
      <c r="A20" s="315" t="s">
        <v>325</v>
      </c>
      <c r="B20" s="316" t="s">
        <v>90</v>
      </c>
      <c r="C20" s="317" t="s">
        <v>316</v>
      </c>
      <c r="D20" s="317">
        <v>1</v>
      </c>
      <c r="E20" s="305">
        <v>72</v>
      </c>
      <c r="F20" s="305">
        <v>0</v>
      </c>
      <c r="G20" s="305">
        <v>72</v>
      </c>
      <c r="H20" s="305">
        <f t="shared" si="6"/>
        <v>32</v>
      </c>
      <c r="I20" s="305">
        <v>38</v>
      </c>
      <c r="J20" s="305"/>
      <c r="K20" s="305">
        <v>2</v>
      </c>
      <c r="L20" s="306"/>
      <c r="M20" s="499">
        <v>72</v>
      </c>
      <c r="N20" s="307"/>
      <c r="O20" s="307"/>
      <c r="P20" s="308"/>
      <c r="Q20" s="307"/>
      <c r="R20" s="305"/>
      <c r="S20" s="307"/>
      <c r="T20" s="310"/>
      <c r="U20" s="307"/>
      <c r="V20" s="307"/>
      <c r="W20" s="307"/>
      <c r="X20" s="308"/>
      <c r="Y20" s="307"/>
      <c r="Z20" s="309"/>
      <c r="AA20" s="309"/>
      <c r="AB20" s="306"/>
      <c r="AC20" s="298">
        <f t="shared" si="1"/>
        <v>72</v>
      </c>
      <c r="AD20" s="311">
        <f t="shared" si="2"/>
        <v>72</v>
      </c>
      <c r="AE20" s="312">
        <f t="shared" si="3"/>
        <v>0</v>
      </c>
      <c r="AF20" s="313">
        <f t="shared" si="4"/>
        <v>0</v>
      </c>
      <c r="AG20" s="312">
        <f t="shared" si="5"/>
        <v>0</v>
      </c>
    </row>
    <row r="21" spans="1:33" s="318" customFormat="1" ht="21" x14ac:dyDescent="0.35">
      <c r="A21" s="315" t="s">
        <v>263</v>
      </c>
      <c r="B21" s="316" t="s">
        <v>91</v>
      </c>
      <c r="C21" s="317" t="s">
        <v>316</v>
      </c>
      <c r="D21" s="317">
        <v>3</v>
      </c>
      <c r="E21" s="305">
        <v>72</v>
      </c>
      <c r="F21" s="305">
        <v>0</v>
      </c>
      <c r="G21" s="305">
        <v>72</v>
      </c>
      <c r="H21" s="305">
        <f t="shared" si="6"/>
        <v>46</v>
      </c>
      <c r="I21" s="305">
        <v>24</v>
      </c>
      <c r="J21" s="305"/>
      <c r="K21" s="305">
        <v>2</v>
      </c>
      <c r="L21" s="306"/>
      <c r="M21" s="307"/>
      <c r="N21" s="307"/>
      <c r="O21" s="307"/>
      <c r="P21" s="308"/>
      <c r="Q21" s="307"/>
      <c r="R21" s="309"/>
      <c r="S21" s="309"/>
      <c r="T21" s="310"/>
      <c r="U21" s="499">
        <v>72</v>
      </c>
      <c r="V21" s="307"/>
      <c r="W21" s="307"/>
      <c r="X21" s="308"/>
      <c r="Y21" s="307"/>
      <c r="Z21" s="309"/>
      <c r="AA21" s="309"/>
      <c r="AB21" s="306"/>
      <c r="AC21" s="298">
        <f t="shared" si="1"/>
        <v>72</v>
      </c>
      <c r="AD21" s="311">
        <f t="shared" si="2"/>
        <v>0</v>
      </c>
      <c r="AE21" s="312">
        <f t="shared" si="3"/>
        <v>0</v>
      </c>
      <c r="AF21" s="313">
        <f t="shared" si="4"/>
        <v>72</v>
      </c>
      <c r="AG21" s="312">
        <f t="shared" si="5"/>
        <v>0</v>
      </c>
    </row>
    <row r="22" spans="1:33" s="318" customFormat="1" ht="21" x14ac:dyDescent="0.35">
      <c r="A22" s="315"/>
      <c r="B22" s="316" t="s">
        <v>92</v>
      </c>
      <c r="C22" s="317"/>
      <c r="D22" s="317">
        <v>4</v>
      </c>
      <c r="E22" s="305">
        <v>32</v>
      </c>
      <c r="F22" s="305">
        <v>32</v>
      </c>
      <c r="G22" s="323">
        <v>0</v>
      </c>
      <c r="H22" s="305"/>
      <c r="I22" s="305"/>
      <c r="J22" s="305"/>
      <c r="K22" s="305"/>
      <c r="L22" s="306"/>
      <c r="M22" s="307"/>
      <c r="N22" s="307"/>
      <c r="O22" s="307"/>
      <c r="P22" s="308"/>
      <c r="Q22" s="307"/>
      <c r="R22" s="309"/>
      <c r="S22" s="309"/>
      <c r="T22" s="310"/>
      <c r="U22" s="307"/>
      <c r="V22" s="307"/>
      <c r="W22" s="307"/>
      <c r="X22" s="308"/>
      <c r="Y22" s="307">
        <v>32</v>
      </c>
      <c r="Z22" s="309"/>
      <c r="AA22" s="309"/>
      <c r="AB22" s="306"/>
      <c r="AC22" s="298">
        <f t="shared" si="1"/>
        <v>32</v>
      </c>
      <c r="AD22" s="311">
        <f t="shared" si="2"/>
        <v>0</v>
      </c>
      <c r="AE22" s="312">
        <f t="shared" si="3"/>
        <v>0</v>
      </c>
      <c r="AF22" s="313">
        <f t="shared" si="4"/>
        <v>32</v>
      </c>
      <c r="AG22" s="312">
        <f t="shared" si="5"/>
        <v>0</v>
      </c>
    </row>
    <row r="23" spans="1:33" s="318" customFormat="1" ht="37.5" x14ac:dyDescent="0.35">
      <c r="A23" s="324" t="s">
        <v>32</v>
      </c>
      <c r="B23" s="325" t="s">
        <v>326</v>
      </c>
      <c r="C23" s="326"/>
      <c r="D23" s="326"/>
      <c r="E23" s="327">
        <f>SUM(E24:E29)</f>
        <v>252</v>
      </c>
      <c r="F23" s="327">
        <f t="shared" ref="F23:AB23" si="7">SUM(F24:F29)</f>
        <v>12</v>
      </c>
      <c r="G23" s="328">
        <f t="shared" si="7"/>
        <v>240</v>
      </c>
      <c r="H23" s="327">
        <f t="shared" si="7"/>
        <v>64</v>
      </c>
      <c r="I23" s="327">
        <f>SUM(I24:I29)</f>
        <v>164</v>
      </c>
      <c r="J23" s="327">
        <f t="shared" si="7"/>
        <v>0</v>
      </c>
      <c r="K23" s="327">
        <f t="shared" si="7"/>
        <v>12</v>
      </c>
      <c r="L23" s="329">
        <f t="shared" si="7"/>
        <v>0</v>
      </c>
      <c r="M23" s="330">
        <f t="shared" si="7"/>
        <v>0</v>
      </c>
      <c r="N23" s="330">
        <f t="shared" si="7"/>
        <v>0</v>
      </c>
      <c r="O23" s="330">
        <f t="shared" si="7"/>
        <v>0</v>
      </c>
      <c r="P23" s="331">
        <f t="shared" si="7"/>
        <v>0</v>
      </c>
      <c r="Q23" s="330">
        <f t="shared" si="7"/>
        <v>34</v>
      </c>
      <c r="R23" s="332">
        <f t="shared" si="7"/>
        <v>2</v>
      </c>
      <c r="S23" s="332">
        <f t="shared" si="7"/>
        <v>0</v>
      </c>
      <c r="T23" s="333">
        <f t="shared" si="7"/>
        <v>0</v>
      </c>
      <c r="U23" s="330">
        <f t="shared" si="7"/>
        <v>122</v>
      </c>
      <c r="V23" s="330">
        <f t="shared" si="7"/>
        <v>6</v>
      </c>
      <c r="W23" s="330">
        <f t="shared" si="7"/>
        <v>0</v>
      </c>
      <c r="X23" s="331">
        <f t="shared" si="7"/>
        <v>0</v>
      </c>
      <c r="Y23" s="330">
        <f>SUM(Y24:Y29)</f>
        <v>84</v>
      </c>
      <c r="Z23" s="332">
        <f>SUM(Z24:Z29)</f>
        <v>4</v>
      </c>
      <c r="AA23" s="332">
        <f t="shared" si="7"/>
        <v>0</v>
      </c>
      <c r="AB23" s="329">
        <f t="shared" si="7"/>
        <v>0</v>
      </c>
      <c r="AC23" s="298"/>
      <c r="AD23" s="334"/>
      <c r="AE23" s="335"/>
      <c r="AF23" s="336"/>
      <c r="AG23" s="335"/>
    </row>
    <row r="24" spans="1:33" s="318" customFormat="1" ht="21" x14ac:dyDescent="0.35">
      <c r="A24" s="315" t="s">
        <v>34</v>
      </c>
      <c r="B24" s="316" t="s">
        <v>35</v>
      </c>
      <c r="C24" s="317" t="s">
        <v>316</v>
      </c>
      <c r="D24" s="317">
        <v>3</v>
      </c>
      <c r="E24" s="305">
        <v>36</v>
      </c>
      <c r="F24" s="305">
        <v>2</v>
      </c>
      <c r="G24" s="305">
        <f t="shared" ref="G24:G29" si="8">E24-F24</f>
        <v>34</v>
      </c>
      <c r="H24" s="305">
        <f t="shared" ref="H24:H29" si="9">G24-I24-K24-L24</f>
        <v>16</v>
      </c>
      <c r="I24" s="305">
        <v>16</v>
      </c>
      <c r="J24" s="305"/>
      <c r="K24" s="305">
        <v>2</v>
      </c>
      <c r="L24" s="306"/>
      <c r="M24" s="307"/>
      <c r="N24" s="307"/>
      <c r="O24" s="307"/>
      <c r="P24" s="308"/>
      <c r="Q24" s="307"/>
      <c r="R24" s="309"/>
      <c r="S24" s="309"/>
      <c r="T24" s="310"/>
      <c r="W24" s="307"/>
      <c r="X24" s="308"/>
      <c r="Y24" s="499">
        <v>34</v>
      </c>
      <c r="Z24" s="307">
        <v>2</v>
      </c>
      <c r="AA24" s="309"/>
      <c r="AB24" s="306"/>
      <c r="AC24" s="298"/>
      <c r="AD24" s="311">
        <f>M24+Q24</f>
        <v>0</v>
      </c>
      <c r="AE24" s="312">
        <f>P24+T24</f>
        <v>0</v>
      </c>
      <c r="AF24" s="313" t="e">
        <f>Y24+#REF!</f>
        <v>#REF!</v>
      </c>
      <c r="AG24" s="312">
        <f>X24+AB24</f>
        <v>0</v>
      </c>
    </row>
    <row r="25" spans="1:33" s="318" customFormat="1" ht="60.75" x14ac:dyDescent="0.35">
      <c r="A25" s="315" t="s">
        <v>36</v>
      </c>
      <c r="B25" s="316" t="s">
        <v>75</v>
      </c>
      <c r="C25" s="317" t="s">
        <v>316</v>
      </c>
      <c r="D25" s="317">
        <v>3</v>
      </c>
      <c r="E25" s="305">
        <v>36</v>
      </c>
      <c r="F25" s="305">
        <v>2</v>
      </c>
      <c r="G25" s="305">
        <f t="shared" si="8"/>
        <v>34</v>
      </c>
      <c r="H25" s="305">
        <f t="shared" si="9"/>
        <v>0</v>
      </c>
      <c r="I25" s="305">
        <v>32</v>
      </c>
      <c r="J25" s="305"/>
      <c r="K25" s="305">
        <v>2</v>
      </c>
      <c r="L25" s="306"/>
      <c r="M25" s="307"/>
      <c r="N25" s="307"/>
      <c r="O25" s="307"/>
      <c r="P25" s="308"/>
      <c r="Q25" s="307"/>
      <c r="R25" s="309"/>
      <c r="S25" s="309"/>
      <c r="T25" s="310"/>
      <c r="U25" s="499">
        <v>34</v>
      </c>
      <c r="V25" s="307">
        <v>2</v>
      </c>
      <c r="W25" s="307"/>
      <c r="X25" s="308"/>
      <c r="Y25" s="307"/>
      <c r="Z25" s="309"/>
      <c r="AA25" s="309"/>
      <c r="AB25" s="306"/>
      <c r="AC25" s="298"/>
      <c r="AD25" s="311">
        <f t="shared" ref="AD25:AD29" si="10">M25+Q25</f>
        <v>0</v>
      </c>
      <c r="AE25" s="312">
        <f t="shared" ref="AE25:AE29" si="11">P25+T25</f>
        <v>0</v>
      </c>
      <c r="AF25" s="313">
        <f t="shared" ref="AF25:AF29" si="12">U25+Y25</f>
        <v>34</v>
      </c>
      <c r="AG25" s="312">
        <f t="shared" ref="AG25:AG29" si="13">X25+AB25</f>
        <v>0</v>
      </c>
    </row>
    <row r="26" spans="1:33" s="318" customFormat="1" ht="60.75" x14ac:dyDescent="0.35">
      <c r="A26" s="315" t="s">
        <v>37</v>
      </c>
      <c r="B26" s="316" t="s">
        <v>264</v>
      </c>
      <c r="C26" s="317" t="s">
        <v>316</v>
      </c>
      <c r="D26" s="317">
        <v>3</v>
      </c>
      <c r="E26" s="305">
        <v>72</v>
      </c>
      <c r="F26" s="305">
        <v>2</v>
      </c>
      <c r="G26" s="305">
        <f t="shared" si="8"/>
        <v>70</v>
      </c>
      <c r="H26" s="305">
        <f t="shared" si="9"/>
        <v>16</v>
      </c>
      <c r="I26" s="305">
        <v>52</v>
      </c>
      <c r="J26" s="305"/>
      <c r="K26" s="305">
        <v>2</v>
      </c>
      <c r="L26" s="306"/>
      <c r="M26" s="307"/>
      <c r="N26" s="307"/>
      <c r="O26" s="307"/>
      <c r="P26" s="308"/>
      <c r="Q26" s="307">
        <v>34</v>
      </c>
      <c r="R26" s="309">
        <v>2</v>
      </c>
      <c r="S26" s="309"/>
      <c r="T26" s="310"/>
      <c r="U26" s="499">
        <v>36</v>
      </c>
      <c r="V26" s="307"/>
      <c r="W26" s="307"/>
      <c r="X26" s="308"/>
      <c r="Y26" s="307"/>
      <c r="Z26" s="309"/>
      <c r="AA26" s="309"/>
      <c r="AB26" s="306"/>
      <c r="AC26" s="298"/>
      <c r="AD26" s="311">
        <f t="shared" si="10"/>
        <v>34</v>
      </c>
      <c r="AE26" s="312">
        <f t="shared" si="11"/>
        <v>0</v>
      </c>
      <c r="AF26" s="313">
        <f t="shared" si="12"/>
        <v>36</v>
      </c>
      <c r="AG26" s="312">
        <f t="shared" si="13"/>
        <v>0</v>
      </c>
    </row>
    <row r="27" spans="1:33" s="318" customFormat="1" ht="21" x14ac:dyDescent="0.35">
      <c r="A27" s="315" t="s">
        <v>38</v>
      </c>
      <c r="B27" s="316" t="s">
        <v>39</v>
      </c>
      <c r="C27" s="317" t="s">
        <v>316</v>
      </c>
      <c r="D27" s="317">
        <v>4</v>
      </c>
      <c r="E27" s="305">
        <v>36</v>
      </c>
      <c r="F27" s="305">
        <v>2</v>
      </c>
      <c r="G27" s="305">
        <f t="shared" si="8"/>
        <v>34</v>
      </c>
      <c r="H27" s="305">
        <f t="shared" si="9"/>
        <v>0</v>
      </c>
      <c r="I27" s="305">
        <v>32</v>
      </c>
      <c r="J27" s="305"/>
      <c r="K27" s="305">
        <v>2</v>
      </c>
      <c r="L27" s="306"/>
      <c r="M27" s="307"/>
      <c r="N27" s="307"/>
      <c r="O27" s="307"/>
      <c r="P27" s="308"/>
      <c r="Q27" s="307"/>
      <c r="R27" s="309"/>
      <c r="S27" s="309"/>
      <c r="T27" s="310"/>
      <c r="U27" s="307">
        <v>18</v>
      </c>
      <c r="V27" s="307">
        <v>2</v>
      </c>
      <c r="W27" s="307"/>
      <c r="X27" s="308"/>
      <c r="Y27" s="504">
        <v>16</v>
      </c>
      <c r="Z27" s="309"/>
      <c r="AA27" s="309"/>
      <c r="AB27" s="306"/>
      <c r="AC27" s="298"/>
      <c r="AD27" s="311">
        <f t="shared" si="10"/>
        <v>0</v>
      </c>
      <c r="AE27" s="312">
        <f t="shared" si="11"/>
        <v>0</v>
      </c>
      <c r="AF27" s="313">
        <f t="shared" si="12"/>
        <v>34</v>
      </c>
      <c r="AG27" s="312">
        <f t="shared" si="13"/>
        <v>0</v>
      </c>
    </row>
    <row r="28" spans="1:33" s="318" customFormat="1" ht="40.5" x14ac:dyDescent="0.35">
      <c r="A28" s="315" t="s">
        <v>40</v>
      </c>
      <c r="B28" s="316" t="s">
        <v>76</v>
      </c>
      <c r="C28" s="317" t="s">
        <v>343</v>
      </c>
      <c r="D28" s="317">
        <v>4</v>
      </c>
      <c r="E28" s="305">
        <v>36</v>
      </c>
      <c r="F28" s="305">
        <v>2</v>
      </c>
      <c r="G28" s="305">
        <f t="shared" si="8"/>
        <v>34</v>
      </c>
      <c r="H28" s="305">
        <f t="shared" si="9"/>
        <v>16</v>
      </c>
      <c r="I28" s="305">
        <v>16</v>
      </c>
      <c r="J28" s="305"/>
      <c r="K28" s="305">
        <v>2</v>
      </c>
      <c r="L28" s="306"/>
      <c r="M28" s="307"/>
      <c r="N28" s="307"/>
      <c r="O28" s="307"/>
      <c r="P28" s="308"/>
      <c r="Q28" s="307"/>
      <c r="R28" s="309"/>
      <c r="S28" s="309"/>
      <c r="T28" s="310"/>
      <c r="U28" s="505">
        <v>34</v>
      </c>
      <c r="V28" s="309">
        <v>2</v>
      </c>
      <c r="W28" s="307"/>
      <c r="X28" s="308"/>
      <c r="AA28" s="309"/>
      <c r="AB28" s="306"/>
      <c r="AC28" s="298"/>
      <c r="AD28" s="311"/>
      <c r="AE28" s="312"/>
      <c r="AF28" s="313"/>
      <c r="AG28" s="312"/>
    </row>
    <row r="29" spans="1:33" s="318" customFormat="1" ht="40.5" x14ac:dyDescent="0.35">
      <c r="A29" s="315" t="s">
        <v>41</v>
      </c>
      <c r="B29" s="316" t="s">
        <v>77</v>
      </c>
      <c r="C29" s="317" t="s">
        <v>343</v>
      </c>
      <c r="D29" s="317">
        <v>4</v>
      </c>
      <c r="E29" s="305">
        <v>36</v>
      </c>
      <c r="F29" s="305">
        <v>2</v>
      </c>
      <c r="G29" s="305">
        <f t="shared" si="8"/>
        <v>34</v>
      </c>
      <c r="H29" s="305">
        <f t="shared" si="9"/>
        <v>16</v>
      </c>
      <c r="I29" s="305">
        <v>16</v>
      </c>
      <c r="J29" s="305"/>
      <c r="K29" s="305">
        <v>2</v>
      </c>
      <c r="L29" s="306"/>
      <c r="M29" s="307"/>
      <c r="N29" s="307"/>
      <c r="O29" s="307"/>
      <c r="P29" s="308"/>
      <c r="Q29" s="307"/>
      <c r="R29" s="309"/>
      <c r="S29" s="309"/>
      <c r="T29" s="310"/>
      <c r="U29" s="307"/>
      <c r="V29" s="307"/>
      <c r="W29" s="307"/>
      <c r="X29" s="308"/>
      <c r="Y29" s="505">
        <v>34</v>
      </c>
      <c r="Z29" s="309">
        <v>2</v>
      </c>
      <c r="AA29" s="309"/>
      <c r="AB29" s="306"/>
      <c r="AC29" s="298"/>
      <c r="AD29" s="311">
        <f t="shared" si="10"/>
        <v>0</v>
      </c>
      <c r="AE29" s="312">
        <f t="shared" si="11"/>
        <v>0</v>
      </c>
      <c r="AF29" s="313">
        <f t="shared" si="12"/>
        <v>34</v>
      </c>
      <c r="AG29" s="312">
        <f t="shared" si="13"/>
        <v>0</v>
      </c>
    </row>
    <row r="30" spans="1:33" s="298" customFormat="1" ht="37.5" x14ac:dyDescent="0.35">
      <c r="A30" s="325" t="s">
        <v>327</v>
      </c>
      <c r="B30" s="325" t="s">
        <v>328</v>
      </c>
      <c r="C30" s="337"/>
      <c r="D30" s="338"/>
      <c r="E30" s="339">
        <f t="shared" ref="E30:AB30" si="14">SUM(E31:E35)</f>
        <v>180</v>
      </c>
      <c r="F30" s="339">
        <f t="shared" si="14"/>
        <v>10</v>
      </c>
      <c r="G30" s="339">
        <f t="shared" si="14"/>
        <v>170</v>
      </c>
      <c r="H30" s="339">
        <f t="shared" si="14"/>
        <v>82</v>
      </c>
      <c r="I30" s="339">
        <f t="shared" si="14"/>
        <v>80</v>
      </c>
      <c r="J30" s="339">
        <f t="shared" si="14"/>
        <v>0</v>
      </c>
      <c r="K30" s="339">
        <f t="shared" si="14"/>
        <v>8</v>
      </c>
      <c r="L30" s="340">
        <f t="shared" si="14"/>
        <v>0</v>
      </c>
      <c r="M30" s="341">
        <f t="shared" si="14"/>
        <v>102</v>
      </c>
      <c r="N30" s="341">
        <f t="shared" si="14"/>
        <v>6</v>
      </c>
      <c r="O30" s="341">
        <f t="shared" si="14"/>
        <v>0</v>
      </c>
      <c r="P30" s="342">
        <f t="shared" si="14"/>
        <v>0</v>
      </c>
      <c r="Q30" s="341">
        <f t="shared" si="14"/>
        <v>0</v>
      </c>
      <c r="R30" s="343">
        <f t="shared" si="14"/>
        <v>0</v>
      </c>
      <c r="S30" s="343">
        <f t="shared" si="14"/>
        <v>0</v>
      </c>
      <c r="T30" s="340">
        <f t="shared" si="14"/>
        <v>0</v>
      </c>
      <c r="U30" s="341">
        <f t="shared" si="14"/>
        <v>0</v>
      </c>
      <c r="V30" s="341">
        <f t="shared" si="14"/>
        <v>0</v>
      </c>
      <c r="W30" s="341">
        <f t="shared" si="14"/>
        <v>0</v>
      </c>
      <c r="X30" s="342">
        <f t="shared" si="14"/>
        <v>0</v>
      </c>
      <c r="Y30" s="341">
        <f t="shared" si="14"/>
        <v>68</v>
      </c>
      <c r="Z30" s="343">
        <f t="shared" si="14"/>
        <v>4</v>
      </c>
      <c r="AA30" s="343">
        <f t="shared" si="14"/>
        <v>0</v>
      </c>
      <c r="AB30" s="340">
        <f t="shared" si="14"/>
        <v>0</v>
      </c>
      <c r="AC30" s="298">
        <f t="shared" ref="AC30:AC38" si="15">SUM(M30:AB30)</f>
        <v>180</v>
      </c>
      <c r="AD30" s="344"/>
      <c r="AE30" s="345"/>
      <c r="AF30" s="346"/>
      <c r="AG30" s="345"/>
    </row>
    <row r="31" spans="1:33" s="318" customFormat="1" ht="48" customHeight="1" x14ac:dyDescent="0.35">
      <c r="A31" s="347" t="s">
        <v>8</v>
      </c>
      <c r="B31" s="348" t="s">
        <v>121</v>
      </c>
      <c r="C31" s="317" t="s">
        <v>316</v>
      </c>
      <c r="D31" s="349">
        <v>1</v>
      </c>
      <c r="E31" s="350">
        <v>36</v>
      </c>
      <c r="F31" s="305">
        <v>2</v>
      </c>
      <c r="G31" s="350">
        <f>E31-F31</f>
        <v>34</v>
      </c>
      <c r="H31" s="351">
        <f>G31-I31-J31-K31-L31</f>
        <v>16</v>
      </c>
      <c r="I31" s="305">
        <v>16</v>
      </c>
      <c r="J31" s="350"/>
      <c r="K31" s="350">
        <v>2</v>
      </c>
      <c r="L31" s="353"/>
      <c r="M31" s="499">
        <v>34</v>
      </c>
      <c r="N31" s="307">
        <v>2</v>
      </c>
      <c r="O31" s="307"/>
      <c r="P31" s="354"/>
      <c r="Q31" s="307"/>
      <c r="R31" s="309"/>
      <c r="S31" s="309"/>
      <c r="T31" s="310"/>
      <c r="U31" s="307"/>
      <c r="V31" s="355"/>
      <c r="W31" s="355"/>
      <c r="X31" s="356"/>
      <c r="Y31" s="357"/>
      <c r="Z31" s="358"/>
      <c r="AA31" s="358"/>
      <c r="AB31" s="353"/>
      <c r="AC31" s="298">
        <f t="shared" si="15"/>
        <v>36</v>
      </c>
      <c r="AD31" s="311">
        <f>M31+Q31</f>
        <v>34</v>
      </c>
      <c r="AE31" s="312">
        <f t="shared" ref="AE31:AE35" si="16">P31+T31</f>
        <v>0</v>
      </c>
      <c r="AF31" s="313">
        <f>U31+Y31</f>
        <v>0</v>
      </c>
      <c r="AG31" s="312">
        <f t="shared" ref="AG31:AG35" si="17">X31+AB31</f>
        <v>0</v>
      </c>
    </row>
    <row r="32" spans="1:33" s="318" customFormat="1" ht="21" x14ac:dyDescent="0.35">
      <c r="A32" s="347" t="s">
        <v>42</v>
      </c>
      <c r="B32" s="359" t="s">
        <v>122</v>
      </c>
      <c r="C32" s="317" t="s">
        <v>343</v>
      </c>
      <c r="D32" s="349">
        <v>4</v>
      </c>
      <c r="E32" s="350">
        <v>36</v>
      </c>
      <c r="F32" s="305">
        <v>2</v>
      </c>
      <c r="G32" s="350">
        <f t="shared" ref="G32:G36" si="18">E32-F32</f>
        <v>34</v>
      </c>
      <c r="H32" s="351">
        <f t="shared" ref="H32:H35" si="19">G32-I32-J32-K32-L32</f>
        <v>16</v>
      </c>
      <c r="I32" s="305">
        <v>16</v>
      </c>
      <c r="J32" s="350"/>
      <c r="K32" s="350">
        <v>2</v>
      </c>
      <c r="L32" s="353"/>
      <c r="M32" s="307"/>
      <c r="N32" s="307"/>
      <c r="O32" s="307"/>
      <c r="P32" s="354"/>
      <c r="Q32" s="307"/>
      <c r="R32" s="309"/>
      <c r="S32" s="309"/>
      <c r="T32" s="310"/>
      <c r="U32" s="307"/>
      <c r="V32" s="355"/>
      <c r="W32" s="355"/>
      <c r="X32" s="356"/>
      <c r="Y32" s="506">
        <v>34</v>
      </c>
      <c r="Z32" s="361">
        <v>2</v>
      </c>
      <c r="AA32" s="361"/>
      <c r="AB32" s="353"/>
      <c r="AC32" s="298">
        <f t="shared" si="15"/>
        <v>36</v>
      </c>
      <c r="AD32" s="311">
        <f>M32+Q32</f>
        <v>0</v>
      </c>
      <c r="AE32" s="312">
        <f t="shared" si="16"/>
        <v>0</v>
      </c>
      <c r="AF32" s="313">
        <f>U32+Y32</f>
        <v>34</v>
      </c>
      <c r="AG32" s="312">
        <f t="shared" si="17"/>
        <v>0</v>
      </c>
    </row>
    <row r="33" spans="1:33" s="318" customFormat="1" ht="21" x14ac:dyDescent="0.35">
      <c r="A33" s="347" t="s">
        <v>43</v>
      </c>
      <c r="B33" s="359" t="s">
        <v>78</v>
      </c>
      <c r="C33" s="317" t="s">
        <v>316</v>
      </c>
      <c r="D33" s="349">
        <v>1</v>
      </c>
      <c r="E33" s="350">
        <v>36</v>
      </c>
      <c r="F33" s="305">
        <v>2</v>
      </c>
      <c r="G33" s="350">
        <f t="shared" si="18"/>
        <v>34</v>
      </c>
      <c r="H33" s="351">
        <f t="shared" si="19"/>
        <v>16</v>
      </c>
      <c r="I33" s="305">
        <v>16</v>
      </c>
      <c r="J33" s="350"/>
      <c r="K33" s="350">
        <v>2</v>
      </c>
      <c r="L33" s="353"/>
      <c r="M33" s="499">
        <v>34</v>
      </c>
      <c r="N33" s="307">
        <v>2</v>
      </c>
      <c r="O33" s="307"/>
      <c r="P33" s="354"/>
      <c r="Q33" s="364"/>
      <c r="R33" s="362"/>
      <c r="S33" s="362"/>
      <c r="T33" s="310"/>
      <c r="U33" s="307"/>
      <c r="V33" s="355"/>
      <c r="W33" s="355"/>
      <c r="X33" s="356"/>
      <c r="Y33" s="360"/>
      <c r="Z33" s="361"/>
      <c r="AA33" s="361"/>
      <c r="AB33" s="353"/>
      <c r="AC33" s="298">
        <f t="shared" si="15"/>
        <v>36</v>
      </c>
      <c r="AD33" s="311">
        <f>M33+Q33</f>
        <v>34</v>
      </c>
      <c r="AE33" s="312">
        <f t="shared" si="16"/>
        <v>0</v>
      </c>
      <c r="AF33" s="313">
        <f>U33+Y33</f>
        <v>0</v>
      </c>
      <c r="AG33" s="312">
        <f t="shared" si="17"/>
        <v>0</v>
      </c>
    </row>
    <row r="34" spans="1:33" s="318" customFormat="1" ht="40.5" x14ac:dyDescent="0.35">
      <c r="A34" s="347" t="s">
        <v>44</v>
      </c>
      <c r="B34" s="359" t="s">
        <v>123</v>
      </c>
      <c r="C34" s="317" t="s">
        <v>316</v>
      </c>
      <c r="D34" s="349">
        <v>1</v>
      </c>
      <c r="E34" s="350">
        <v>36</v>
      </c>
      <c r="F34" s="305">
        <v>2</v>
      </c>
      <c r="G34" s="350">
        <f t="shared" si="18"/>
        <v>34</v>
      </c>
      <c r="H34" s="351">
        <f t="shared" si="19"/>
        <v>18</v>
      </c>
      <c r="I34" s="305">
        <v>16</v>
      </c>
      <c r="J34" s="350"/>
      <c r="K34" s="350"/>
      <c r="L34" s="353"/>
      <c r="M34" s="499">
        <v>34</v>
      </c>
      <c r="N34" s="307">
        <v>2</v>
      </c>
      <c r="O34" s="307"/>
      <c r="P34" s="354"/>
      <c r="Q34" s="364"/>
      <c r="R34" s="362"/>
      <c r="S34" s="362"/>
      <c r="T34" s="310"/>
      <c r="U34" s="307"/>
      <c r="V34" s="355"/>
      <c r="W34" s="355"/>
      <c r="X34" s="356"/>
      <c r="Y34" s="360"/>
      <c r="Z34" s="361"/>
      <c r="AA34" s="361"/>
      <c r="AB34" s="353"/>
      <c r="AC34" s="298"/>
      <c r="AD34" s="311"/>
      <c r="AE34" s="312"/>
      <c r="AF34" s="313"/>
      <c r="AG34" s="312"/>
    </row>
    <row r="35" spans="1:33" s="318" customFormat="1" ht="40.5" x14ac:dyDescent="0.35">
      <c r="A35" s="347" t="s">
        <v>120</v>
      </c>
      <c r="B35" s="359" t="s">
        <v>79</v>
      </c>
      <c r="C35" s="317" t="s">
        <v>343</v>
      </c>
      <c r="D35" s="349">
        <v>4</v>
      </c>
      <c r="E35" s="350">
        <v>36</v>
      </c>
      <c r="F35" s="305">
        <v>2</v>
      </c>
      <c r="G35" s="350">
        <f t="shared" si="18"/>
        <v>34</v>
      </c>
      <c r="H35" s="351">
        <f t="shared" si="19"/>
        <v>16</v>
      </c>
      <c r="I35" s="305">
        <v>16</v>
      </c>
      <c r="J35" s="350"/>
      <c r="K35" s="350">
        <v>2</v>
      </c>
      <c r="L35" s="353"/>
      <c r="M35" s="307"/>
      <c r="N35" s="307"/>
      <c r="O35" s="307"/>
      <c r="P35" s="354"/>
      <c r="Q35" s="307"/>
      <c r="R35" s="309"/>
      <c r="S35" s="309"/>
      <c r="T35" s="310"/>
      <c r="U35" s="307"/>
      <c r="V35" s="363"/>
      <c r="W35" s="363"/>
      <c r="X35" s="356"/>
      <c r="Y35" s="507">
        <v>34</v>
      </c>
      <c r="Z35" s="362">
        <v>2</v>
      </c>
      <c r="AA35" s="362"/>
      <c r="AB35" s="353"/>
      <c r="AC35" s="298">
        <f t="shared" si="15"/>
        <v>36</v>
      </c>
      <c r="AD35" s="311">
        <f>M35+Q35</f>
        <v>0</v>
      </c>
      <c r="AE35" s="312">
        <f t="shared" si="16"/>
        <v>0</v>
      </c>
      <c r="AF35" s="313">
        <f>U35+Y35</f>
        <v>34</v>
      </c>
      <c r="AG35" s="312">
        <f t="shared" si="17"/>
        <v>0</v>
      </c>
    </row>
    <row r="36" spans="1:33" s="298" customFormat="1" ht="40.5" x14ac:dyDescent="0.35">
      <c r="A36" s="324" t="s">
        <v>10</v>
      </c>
      <c r="B36" s="324" t="s">
        <v>11</v>
      </c>
      <c r="C36" s="365"/>
      <c r="D36" s="365"/>
      <c r="E36" s="339">
        <f>E37+E42+E47+E52</f>
        <v>1008</v>
      </c>
      <c r="F36" s="339">
        <f>SUM(F37:F55)</f>
        <v>14</v>
      </c>
      <c r="G36" s="339">
        <f t="shared" si="18"/>
        <v>994</v>
      </c>
      <c r="H36" s="339">
        <f>SUM(H37:H55)</f>
        <v>98</v>
      </c>
      <c r="I36" s="339">
        <f>SUM(I37:I55)</f>
        <v>136</v>
      </c>
      <c r="J36" s="339">
        <f>SUM(J37:J46)</f>
        <v>324</v>
      </c>
      <c r="K36" s="339">
        <f t="shared" ref="K36:L36" si="20">SUM(K37:K46)</f>
        <v>20</v>
      </c>
      <c r="L36" s="340">
        <f t="shared" si="20"/>
        <v>4</v>
      </c>
      <c r="M36" s="366">
        <f t="shared" ref="M36:AB36" si="21">SUM(M37:M55)</f>
        <v>104</v>
      </c>
      <c r="N36" s="366">
        <f t="shared" si="21"/>
        <v>4</v>
      </c>
      <c r="O36" s="366">
        <f t="shared" si="21"/>
        <v>2</v>
      </c>
      <c r="P36" s="367">
        <f t="shared" si="21"/>
        <v>4</v>
      </c>
      <c r="Q36" s="366">
        <f t="shared" si="21"/>
        <v>176</v>
      </c>
      <c r="R36" s="368">
        <f t="shared" si="21"/>
        <v>4</v>
      </c>
      <c r="S36" s="368">
        <f t="shared" si="21"/>
        <v>2</v>
      </c>
      <c r="T36" s="333">
        <f t="shared" si="21"/>
        <v>4</v>
      </c>
      <c r="U36" s="366">
        <f t="shared" si="21"/>
        <v>70</v>
      </c>
      <c r="V36" s="366">
        <f t="shared" si="21"/>
        <v>2</v>
      </c>
      <c r="W36" s="366">
        <f t="shared" si="21"/>
        <v>0</v>
      </c>
      <c r="X36" s="367">
        <f t="shared" si="21"/>
        <v>0</v>
      </c>
      <c r="Y36" s="366">
        <f t="shared" si="21"/>
        <v>606</v>
      </c>
      <c r="Z36" s="368">
        <f t="shared" si="21"/>
        <v>2</v>
      </c>
      <c r="AA36" s="368">
        <f t="shared" si="21"/>
        <v>2</v>
      </c>
      <c r="AB36" s="333">
        <f t="shared" si="21"/>
        <v>26</v>
      </c>
      <c r="AC36" s="298">
        <f t="shared" si="15"/>
        <v>1008</v>
      </c>
      <c r="AD36" s="344"/>
      <c r="AE36" s="345"/>
      <c r="AF36" s="346"/>
      <c r="AG36" s="345"/>
    </row>
    <row r="37" spans="1:33" s="318" customFormat="1" ht="122.25" x14ac:dyDescent="0.35">
      <c r="A37" s="369" t="s">
        <v>135</v>
      </c>
      <c r="B37" s="370" t="s">
        <v>124</v>
      </c>
      <c r="C37" s="508" t="s">
        <v>329</v>
      </c>
      <c r="D37" s="371">
        <v>4</v>
      </c>
      <c r="E37" s="350">
        <f>E39+E40+E41+K37+E38</f>
        <v>192</v>
      </c>
      <c r="F37" s="350"/>
      <c r="G37" s="350"/>
      <c r="H37" s="350"/>
      <c r="I37" s="350"/>
      <c r="J37" s="350"/>
      <c r="K37" s="350">
        <v>6</v>
      </c>
      <c r="L37" s="353"/>
      <c r="M37" s="364"/>
      <c r="N37" s="364"/>
      <c r="O37" s="364"/>
      <c r="P37" s="354"/>
      <c r="Q37" s="364"/>
      <c r="R37" s="362"/>
      <c r="S37" s="362"/>
      <c r="T37" s="310"/>
      <c r="U37" s="360"/>
      <c r="V37" s="360"/>
      <c r="W37" s="360"/>
      <c r="X37" s="356"/>
      <c r="Y37" s="360"/>
      <c r="Z37" s="361"/>
      <c r="AA37" s="361"/>
      <c r="AB37" s="503">
        <v>6</v>
      </c>
      <c r="AC37" s="298">
        <f t="shared" si="15"/>
        <v>6</v>
      </c>
      <c r="AD37" s="372"/>
      <c r="AE37" s="373"/>
      <c r="AF37" s="374"/>
      <c r="AG37" s="312">
        <f t="shared" ref="AG37:AG46" si="22">X37+AB37</f>
        <v>6</v>
      </c>
    </row>
    <row r="38" spans="1:33" s="318" customFormat="1" ht="57" customHeight="1" x14ac:dyDescent="0.35">
      <c r="A38" s="490" t="s">
        <v>13</v>
      </c>
      <c r="B38" s="490" t="s">
        <v>125</v>
      </c>
      <c r="C38" s="618" t="s">
        <v>344</v>
      </c>
      <c r="D38" s="621">
        <v>1</v>
      </c>
      <c r="E38" s="350">
        <v>36</v>
      </c>
      <c r="F38" s="350">
        <v>2</v>
      </c>
      <c r="G38" s="350">
        <f>E38-F38</f>
        <v>34</v>
      </c>
      <c r="H38" s="351">
        <f>G38-I38-J38-K38-L38</f>
        <v>14</v>
      </c>
      <c r="I38" s="350">
        <v>20</v>
      </c>
      <c r="J38" s="350"/>
      <c r="K38" s="350"/>
      <c r="L38" s="353"/>
      <c r="M38" s="364">
        <v>34</v>
      </c>
      <c r="N38" s="364">
        <v>2</v>
      </c>
      <c r="O38" s="364"/>
      <c r="P38" s="509"/>
      <c r="Q38" s="364"/>
      <c r="R38" s="362"/>
      <c r="S38" s="362"/>
      <c r="T38" s="310"/>
      <c r="U38" s="360"/>
      <c r="V38" s="360"/>
      <c r="W38" s="360"/>
      <c r="X38" s="356"/>
      <c r="Y38" s="360"/>
      <c r="Z38" s="361"/>
      <c r="AA38" s="361"/>
      <c r="AB38" s="353"/>
      <c r="AC38" s="298">
        <f t="shared" si="15"/>
        <v>36</v>
      </c>
      <c r="AD38" s="372"/>
      <c r="AE38" s="373"/>
      <c r="AF38" s="374"/>
      <c r="AG38" s="312"/>
    </row>
    <row r="39" spans="1:33" s="318" customFormat="1" ht="101.25" x14ac:dyDescent="0.35">
      <c r="A39" s="347" t="s">
        <v>15</v>
      </c>
      <c r="B39" s="490" t="s">
        <v>126</v>
      </c>
      <c r="C39" s="619"/>
      <c r="D39" s="622"/>
      <c r="E39" s="350">
        <v>42</v>
      </c>
      <c r="F39" s="352">
        <v>2</v>
      </c>
      <c r="G39" s="350">
        <f>E39-F39</f>
        <v>40</v>
      </c>
      <c r="H39" s="351">
        <f>G39-I39-J39-K39-L39</f>
        <v>14</v>
      </c>
      <c r="I39" s="352">
        <v>20</v>
      </c>
      <c r="J39" s="350"/>
      <c r="K39" s="350">
        <v>4</v>
      </c>
      <c r="L39" s="353">
        <v>2</v>
      </c>
      <c r="M39" s="360">
        <v>34</v>
      </c>
      <c r="N39" s="360">
        <v>2</v>
      </c>
      <c r="O39" s="360">
        <v>2</v>
      </c>
      <c r="P39" s="498">
        <v>4</v>
      </c>
      <c r="Q39" s="360"/>
      <c r="R39" s="361"/>
      <c r="S39" s="361"/>
      <c r="T39" s="353"/>
      <c r="U39" s="360"/>
      <c r="V39" s="360"/>
      <c r="W39" s="360"/>
      <c r="X39" s="356"/>
      <c r="Y39" s="364"/>
      <c r="Z39" s="362"/>
      <c r="AA39" s="362"/>
      <c r="AB39" s="310"/>
      <c r="AC39" s="298">
        <f>SUM(M39:AB39)</f>
        <v>42</v>
      </c>
      <c r="AD39" s="311">
        <f>M39+Q39</f>
        <v>34</v>
      </c>
      <c r="AE39" s="312">
        <f t="shared" ref="AE39:AE41" si="23">P39+T39</f>
        <v>4</v>
      </c>
      <c r="AF39" s="313">
        <f>U39+Y39</f>
        <v>0</v>
      </c>
      <c r="AG39" s="312">
        <f t="shared" si="22"/>
        <v>0</v>
      </c>
    </row>
    <row r="40" spans="1:33" s="318" customFormat="1" ht="31.5" customHeight="1" x14ac:dyDescent="0.35">
      <c r="A40" s="376" t="s">
        <v>266</v>
      </c>
      <c r="B40" s="348" t="s">
        <v>17</v>
      </c>
      <c r="C40" s="352" t="s">
        <v>316</v>
      </c>
      <c r="D40" s="352">
        <v>1</v>
      </c>
      <c r="E40" s="352">
        <v>36</v>
      </c>
      <c r="F40" s="350"/>
      <c r="G40" s="350"/>
      <c r="H40" s="350"/>
      <c r="I40" s="350"/>
      <c r="J40" s="350">
        <v>36</v>
      </c>
      <c r="K40" s="350"/>
      <c r="L40" s="353"/>
      <c r="M40" s="500">
        <v>36</v>
      </c>
      <c r="N40" s="360"/>
      <c r="O40" s="360"/>
      <c r="P40" s="356"/>
      <c r="Q40" s="360"/>
      <c r="R40" s="361"/>
      <c r="S40" s="361"/>
      <c r="T40" s="353"/>
      <c r="U40" s="360"/>
      <c r="V40" s="360"/>
      <c r="W40" s="360"/>
      <c r="X40" s="356"/>
      <c r="Y40" s="364"/>
      <c r="Z40" s="362"/>
      <c r="AA40" s="362"/>
      <c r="AB40" s="353"/>
      <c r="AC40" s="298">
        <f>SUM(M40:AB40)</f>
        <v>36</v>
      </c>
      <c r="AD40" s="311">
        <f>M40+Q40</f>
        <v>36</v>
      </c>
      <c r="AE40" s="312">
        <f t="shared" si="23"/>
        <v>0</v>
      </c>
      <c r="AF40" s="313">
        <f>U40+Y40</f>
        <v>0</v>
      </c>
      <c r="AG40" s="312">
        <f t="shared" si="22"/>
        <v>0</v>
      </c>
    </row>
    <row r="41" spans="1:33" s="318" customFormat="1" ht="42" thickBot="1" x14ac:dyDescent="0.4">
      <c r="A41" s="377" t="s">
        <v>267</v>
      </c>
      <c r="B41" s="378" t="s">
        <v>19</v>
      </c>
      <c r="C41" s="489"/>
      <c r="D41" s="489">
        <v>4</v>
      </c>
      <c r="E41" s="379">
        <v>72</v>
      </c>
      <c r="F41" s="380"/>
      <c r="G41" s="380"/>
      <c r="H41" s="380"/>
      <c r="I41" s="380"/>
      <c r="J41" s="380">
        <v>72</v>
      </c>
      <c r="K41" s="380"/>
      <c r="L41" s="381"/>
      <c r="M41" s="382"/>
      <c r="N41" s="382"/>
      <c r="O41" s="382"/>
      <c r="P41" s="383"/>
      <c r="Q41" s="382"/>
      <c r="R41" s="384"/>
      <c r="S41" s="384"/>
      <c r="T41" s="385"/>
      <c r="U41" s="386"/>
      <c r="V41" s="386"/>
      <c r="W41" s="386"/>
      <c r="X41" s="387"/>
      <c r="Y41" s="501">
        <v>72</v>
      </c>
      <c r="Z41" s="388"/>
      <c r="AA41" s="388"/>
      <c r="AB41" s="381"/>
      <c r="AC41" s="298">
        <f>SUM(M41:AB41)</f>
        <v>72</v>
      </c>
      <c r="AD41" s="311">
        <f>M41+Q41</f>
        <v>0</v>
      </c>
      <c r="AE41" s="312">
        <f t="shared" si="23"/>
        <v>0</v>
      </c>
      <c r="AF41" s="313">
        <f>U41+Y41</f>
        <v>72</v>
      </c>
      <c r="AG41" s="312">
        <f t="shared" si="22"/>
        <v>0</v>
      </c>
    </row>
    <row r="42" spans="1:33" s="318" customFormat="1" ht="101.25" x14ac:dyDescent="0.35">
      <c r="A42" s="369" t="s">
        <v>116</v>
      </c>
      <c r="B42" s="369" t="s">
        <v>127</v>
      </c>
      <c r="C42" s="369" t="s">
        <v>329</v>
      </c>
      <c r="D42" s="389">
        <v>4</v>
      </c>
      <c r="E42" s="390">
        <f>E43+E45+E46+K42+E44</f>
        <v>300</v>
      </c>
      <c r="F42" s="390"/>
      <c r="G42" s="390"/>
      <c r="H42" s="390"/>
      <c r="I42" s="390"/>
      <c r="J42" s="390"/>
      <c r="K42" s="390">
        <v>6</v>
      </c>
      <c r="L42" s="391"/>
      <c r="M42" s="392"/>
      <c r="N42" s="392"/>
      <c r="O42" s="392"/>
      <c r="P42" s="393"/>
      <c r="Q42" s="392"/>
      <c r="R42" s="394"/>
      <c r="S42" s="394"/>
      <c r="T42" s="395"/>
      <c r="U42" s="396"/>
      <c r="V42" s="396"/>
      <c r="W42" s="396"/>
      <c r="X42" s="397"/>
      <c r="Y42" s="396"/>
      <c r="Z42" s="398"/>
      <c r="AA42" s="398"/>
      <c r="AB42" s="399">
        <v>6</v>
      </c>
      <c r="AC42" s="298">
        <f t="shared" ref="AC42:AC55" si="24">SUM(M42:AB42)</f>
        <v>6</v>
      </c>
      <c r="AD42" s="372"/>
      <c r="AE42" s="373"/>
      <c r="AF42" s="374"/>
      <c r="AG42" s="312">
        <f t="shared" si="22"/>
        <v>6</v>
      </c>
    </row>
    <row r="43" spans="1:33" s="318" customFormat="1" ht="40.5" x14ac:dyDescent="0.35">
      <c r="A43" s="347" t="s">
        <v>61</v>
      </c>
      <c r="B43" s="490" t="s">
        <v>128</v>
      </c>
      <c r="C43" s="618" t="s">
        <v>344</v>
      </c>
      <c r="D43" s="614">
        <v>2</v>
      </c>
      <c r="E43" s="350">
        <v>36</v>
      </c>
      <c r="F43" s="350">
        <v>2</v>
      </c>
      <c r="G43" s="350">
        <f>E43-F43</f>
        <v>34</v>
      </c>
      <c r="H43" s="351">
        <f>G43-I43-J43-K43-L43</f>
        <v>14</v>
      </c>
      <c r="I43" s="350">
        <v>20</v>
      </c>
      <c r="J43" s="350"/>
      <c r="K43" s="350"/>
      <c r="L43" s="353"/>
      <c r="M43" s="360"/>
      <c r="N43" s="360"/>
      <c r="O43" s="360"/>
      <c r="P43" s="356"/>
      <c r="Q43" s="360">
        <v>34</v>
      </c>
      <c r="R43" s="361">
        <v>2</v>
      </c>
      <c r="S43" s="361"/>
      <c r="T43" s="503"/>
      <c r="U43" s="360"/>
      <c r="V43" s="360"/>
      <c r="W43" s="360"/>
      <c r="X43" s="356"/>
      <c r="Y43" s="360"/>
      <c r="Z43" s="361"/>
      <c r="AA43" s="361"/>
      <c r="AB43" s="353"/>
      <c r="AC43" s="298">
        <f t="shared" si="24"/>
        <v>36</v>
      </c>
      <c r="AD43" s="311">
        <f>M43+Q43</f>
        <v>34</v>
      </c>
      <c r="AE43" s="312">
        <f t="shared" ref="AE43:AE46" si="25">P43+T43</f>
        <v>0</v>
      </c>
      <c r="AF43" s="313">
        <f>U43+Y43</f>
        <v>0</v>
      </c>
      <c r="AG43" s="312">
        <f t="shared" si="22"/>
        <v>0</v>
      </c>
    </row>
    <row r="44" spans="1:33" s="318" customFormat="1" ht="81" x14ac:dyDescent="0.35">
      <c r="A44" s="347" t="s">
        <v>62</v>
      </c>
      <c r="B44" s="490" t="s">
        <v>129</v>
      </c>
      <c r="C44" s="619"/>
      <c r="D44" s="620"/>
      <c r="E44" s="350">
        <v>42</v>
      </c>
      <c r="F44" s="350">
        <v>2</v>
      </c>
      <c r="G44" s="350">
        <f>E44-F44</f>
        <v>40</v>
      </c>
      <c r="H44" s="351">
        <f>G44-I44-J44-K44-L44</f>
        <v>14</v>
      </c>
      <c r="I44" s="350">
        <v>20</v>
      </c>
      <c r="J44" s="350"/>
      <c r="K44" s="350">
        <v>4</v>
      </c>
      <c r="L44" s="353">
        <v>2</v>
      </c>
      <c r="M44" s="360"/>
      <c r="N44" s="360"/>
      <c r="O44" s="360"/>
      <c r="P44" s="356"/>
      <c r="Q44" s="360">
        <v>34</v>
      </c>
      <c r="R44" s="361">
        <v>2</v>
      </c>
      <c r="S44" s="361">
        <v>2</v>
      </c>
      <c r="T44" s="503">
        <v>4</v>
      </c>
      <c r="U44" s="360"/>
      <c r="V44" s="360"/>
      <c r="W44" s="360"/>
      <c r="X44" s="356"/>
      <c r="Y44" s="360"/>
      <c r="Z44" s="361"/>
      <c r="AA44" s="361"/>
      <c r="AB44" s="353"/>
      <c r="AC44" s="298">
        <f t="shared" si="24"/>
        <v>42</v>
      </c>
      <c r="AD44" s="311"/>
      <c r="AE44" s="312"/>
      <c r="AF44" s="313"/>
      <c r="AG44" s="312"/>
    </row>
    <row r="45" spans="1:33" s="318" customFormat="1" ht="21" x14ac:dyDescent="0.35">
      <c r="A45" s="376" t="s">
        <v>268</v>
      </c>
      <c r="B45" s="347" t="s">
        <v>17</v>
      </c>
      <c r="C45" s="375" t="s">
        <v>316</v>
      </c>
      <c r="D45" s="375">
        <v>2</v>
      </c>
      <c r="E45" s="352">
        <v>108</v>
      </c>
      <c r="F45" s="350"/>
      <c r="G45" s="350"/>
      <c r="H45" s="350"/>
      <c r="I45" s="350"/>
      <c r="J45" s="350">
        <v>108</v>
      </c>
      <c r="K45" s="350"/>
      <c r="L45" s="353"/>
      <c r="M45" s="360"/>
      <c r="N45" s="360"/>
      <c r="O45" s="360"/>
      <c r="P45" s="356"/>
      <c r="Q45" s="500">
        <v>108</v>
      </c>
      <c r="R45" s="361"/>
      <c r="S45" s="361"/>
      <c r="T45" s="353"/>
      <c r="U45" s="360"/>
      <c r="V45" s="360"/>
      <c r="W45" s="360"/>
      <c r="X45" s="356"/>
      <c r="Y45" s="360"/>
      <c r="Z45" s="361"/>
      <c r="AA45" s="361"/>
      <c r="AB45" s="353"/>
      <c r="AC45" s="298">
        <f t="shared" si="24"/>
        <v>108</v>
      </c>
      <c r="AD45" s="311">
        <f>M45+Q45</f>
        <v>108</v>
      </c>
      <c r="AE45" s="312">
        <f t="shared" si="25"/>
        <v>0</v>
      </c>
      <c r="AF45" s="313">
        <f>U45+Y45</f>
        <v>0</v>
      </c>
      <c r="AG45" s="312">
        <f t="shared" si="22"/>
        <v>0</v>
      </c>
    </row>
    <row r="46" spans="1:33" s="318" customFormat="1" ht="39" customHeight="1" thickBot="1" x14ac:dyDescent="0.4">
      <c r="A46" s="377" t="s">
        <v>64</v>
      </c>
      <c r="B46" s="400" t="s">
        <v>19</v>
      </c>
      <c r="C46" s="489" t="s">
        <v>316</v>
      </c>
      <c r="D46" s="489">
        <v>4</v>
      </c>
      <c r="E46" s="379">
        <v>108</v>
      </c>
      <c r="F46" s="380"/>
      <c r="G46" s="380"/>
      <c r="H46" s="380"/>
      <c r="I46" s="380"/>
      <c r="J46" s="380">
        <v>108</v>
      </c>
      <c r="K46" s="380"/>
      <c r="L46" s="381"/>
      <c r="M46" s="386"/>
      <c r="N46" s="386"/>
      <c r="O46" s="386"/>
      <c r="P46" s="387"/>
      <c r="Q46" s="386"/>
      <c r="R46" s="388"/>
      <c r="S46" s="388"/>
      <c r="T46" s="381"/>
      <c r="U46" s="386"/>
      <c r="V46" s="386"/>
      <c r="W46" s="386"/>
      <c r="X46" s="387"/>
      <c r="Y46" s="501">
        <v>108</v>
      </c>
      <c r="Z46" s="388"/>
      <c r="AA46" s="388"/>
      <c r="AB46" s="381"/>
      <c r="AC46" s="298">
        <f t="shared" si="24"/>
        <v>108</v>
      </c>
      <c r="AD46" s="311">
        <f>M46+Q46</f>
        <v>0</v>
      </c>
      <c r="AE46" s="312">
        <f t="shared" si="25"/>
        <v>0</v>
      </c>
      <c r="AF46" s="313">
        <f>U46+Y46</f>
        <v>108</v>
      </c>
      <c r="AG46" s="312">
        <f t="shared" si="22"/>
        <v>0</v>
      </c>
    </row>
    <row r="47" spans="1:33" s="318" customFormat="1" ht="81" x14ac:dyDescent="0.35">
      <c r="A47" s="369" t="s">
        <v>117</v>
      </c>
      <c r="B47" s="369" t="s">
        <v>130</v>
      </c>
      <c r="C47" s="369" t="s">
        <v>329</v>
      </c>
      <c r="D47" s="389">
        <v>4</v>
      </c>
      <c r="E47" s="401">
        <f>E48+E49+E50+E51+K47</f>
        <v>300</v>
      </c>
      <c r="F47" s="401"/>
      <c r="G47" s="401"/>
      <c r="H47" s="401"/>
      <c r="I47" s="401"/>
      <c r="J47" s="401"/>
      <c r="K47" s="401">
        <v>6</v>
      </c>
      <c r="L47" s="402"/>
      <c r="M47" s="403"/>
      <c r="N47" s="403"/>
      <c r="O47" s="403"/>
      <c r="P47" s="404"/>
      <c r="Q47" s="403"/>
      <c r="R47" s="405"/>
      <c r="S47" s="405"/>
      <c r="T47" s="402"/>
      <c r="U47" s="403"/>
      <c r="V47" s="403"/>
      <c r="W47" s="403"/>
      <c r="X47" s="404"/>
      <c r="Y47" s="403"/>
      <c r="Z47" s="405"/>
      <c r="AA47" s="405"/>
      <c r="AB47" s="406">
        <v>6</v>
      </c>
      <c r="AC47" s="298">
        <f t="shared" si="24"/>
        <v>6</v>
      </c>
      <c r="AD47" s="372"/>
      <c r="AE47" s="373"/>
      <c r="AF47" s="374"/>
      <c r="AG47" s="312">
        <f>X47+AB47</f>
        <v>6</v>
      </c>
    </row>
    <row r="48" spans="1:33" s="318" customFormat="1" ht="109.5" customHeight="1" x14ac:dyDescent="0.35">
      <c r="A48" s="513" t="s">
        <v>65</v>
      </c>
      <c r="B48" s="513" t="s">
        <v>131</v>
      </c>
      <c r="C48" s="618" t="s">
        <v>344</v>
      </c>
      <c r="D48" s="614">
        <v>4</v>
      </c>
      <c r="E48" s="350">
        <v>36</v>
      </c>
      <c r="F48" s="350">
        <v>2</v>
      </c>
      <c r="G48" s="350">
        <f>E48-F48</f>
        <v>34</v>
      </c>
      <c r="H48" s="351">
        <f>G48-I48-J48-K48-L48</f>
        <v>14</v>
      </c>
      <c r="I48" s="350">
        <v>20</v>
      </c>
      <c r="J48" s="350"/>
      <c r="K48" s="350"/>
      <c r="L48" s="353"/>
      <c r="M48" s="360"/>
      <c r="N48" s="360"/>
      <c r="O48" s="360"/>
      <c r="P48" s="356"/>
      <c r="Q48" s="360"/>
      <c r="R48" s="361"/>
      <c r="S48" s="361"/>
      <c r="T48" s="353"/>
      <c r="U48" s="360">
        <v>34</v>
      </c>
      <c r="V48" s="350">
        <v>2</v>
      </c>
      <c r="W48" s="350"/>
      <c r="X48" s="356"/>
      <c r="Y48" s="360"/>
      <c r="Z48" s="361"/>
      <c r="AA48" s="361"/>
      <c r="AB48" s="503"/>
      <c r="AC48" s="298">
        <f t="shared" si="24"/>
        <v>36</v>
      </c>
      <c r="AD48" s="311">
        <f>M48+Q48</f>
        <v>0</v>
      </c>
      <c r="AE48" s="312">
        <f t="shared" ref="AE48:AE55" si="26">P48+T48</f>
        <v>0</v>
      </c>
      <c r="AF48" s="313">
        <f>U48+Y48</f>
        <v>34</v>
      </c>
      <c r="AG48" s="312">
        <f>X48+AB48</f>
        <v>0</v>
      </c>
    </row>
    <row r="49" spans="1:56" s="318" customFormat="1" ht="91.5" customHeight="1" x14ac:dyDescent="0.35">
      <c r="A49" s="347" t="s">
        <v>66</v>
      </c>
      <c r="B49" s="347" t="s">
        <v>132</v>
      </c>
      <c r="C49" s="619"/>
      <c r="D49" s="620"/>
      <c r="E49" s="350">
        <v>42</v>
      </c>
      <c r="F49" s="350">
        <v>2</v>
      </c>
      <c r="G49" s="350">
        <f>E49-F49</f>
        <v>40</v>
      </c>
      <c r="H49" s="351">
        <f>G49-I49-J49-K49-L49</f>
        <v>14</v>
      </c>
      <c r="I49" s="350">
        <v>20</v>
      </c>
      <c r="J49" s="350"/>
      <c r="K49" s="350">
        <v>6</v>
      </c>
      <c r="L49" s="353"/>
      <c r="M49" s="360"/>
      <c r="N49" s="360"/>
      <c r="O49" s="360"/>
      <c r="P49" s="356"/>
      <c r="Q49" s="360"/>
      <c r="R49" s="398"/>
      <c r="S49" s="398"/>
      <c r="T49" s="391"/>
      <c r="U49" s="360"/>
      <c r="V49" s="350"/>
      <c r="W49" s="350"/>
      <c r="X49" s="356"/>
      <c r="Y49" s="360">
        <v>34</v>
      </c>
      <c r="Z49" s="361">
        <v>2</v>
      </c>
      <c r="AA49" s="361">
        <v>2</v>
      </c>
      <c r="AB49" s="503">
        <v>4</v>
      </c>
      <c r="AC49" s="298">
        <f t="shared" si="24"/>
        <v>42</v>
      </c>
      <c r="AD49" s="311"/>
      <c r="AE49" s="312"/>
      <c r="AF49" s="313"/>
      <c r="AG49" s="312"/>
    </row>
    <row r="50" spans="1:56" s="318" customFormat="1" ht="21" x14ac:dyDescent="0.35">
      <c r="A50" s="347" t="s">
        <v>269</v>
      </c>
      <c r="B50" s="347" t="s">
        <v>17</v>
      </c>
      <c r="C50" s="612" t="s">
        <v>345</v>
      </c>
      <c r="D50" s="614">
        <v>4</v>
      </c>
      <c r="E50" s="352">
        <v>108</v>
      </c>
      <c r="F50" s="350"/>
      <c r="G50" s="350"/>
      <c r="H50" s="350"/>
      <c r="I50" s="350"/>
      <c r="J50" s="350">
        <v>108</v>
      </c>
      <c r="K50" s="350"/>
      <c r="L50" s="353"/>
      <c r="M50" s="360"/>
      <c r="N50" s="360"/>
      <c r="O50" s="360"/>
      <c r="P50" s="356"/>
      <c r="Q50" s="360"/>
      <c r="R50" s="398"/>
      <c r="S50" s="398"/>
      <c r="T50" s="391"/>
      <c r="U50" s="360">
        <v>36</v>
      </c>
      <c r="V50" s="350"/>
      <c r="W50" s="350"/>
      <c r="X50" s="356"/>
      <c r="Y50" s="500">
        <v>72</v>
      </c>
      <c r="Z50" s="398"/>
      <c r="AA50" s="398"/>
      <c r="AB50" s="391"/>
      <c r="AC50" s="298">
        <f t="shared" si="24"/>
        <v>108</v>
      </c>
      <c r="AD50" s="311"/>
      <c r="AE50" s="312"/>
      <c r="AF50" s="313"/>
      <c r="AG50" s="312"/>
    </row>
    <row r="51" spans="1:56" s="318" customFormat="1" ht="41.25" thickBot="1" x14ac:dyDescent="0.4">
      <c r="A51" s="400" t="s">
        <v>270</v>
      </c>
      <c r="B51" s="400" t="s">
        <v>19</v>
      </c>
      <c r="C51" s="613"/>
      <c r="D51" s="615"/>
      <c r="E51" s="379">
        <v>108</v>
      </c>
      <c r="F51" s="380"/>
      <c r="G51" s="380"/>
      <c r="H51" s="380"/>
      <c r="I51" s="380"/>
      <c r="J51" s="380">
        <v>108</v>
      </c>
      <c r="K51" s="380"/>
      <c r="L51" s="381"/>
      <c r="M51" s="386"/>
      <c r="N51" s="386"/>
      <c r="O51" s="386"/>
      <c r="P51" s="387"/>
      <c r="Q51" s="386"/>
      <c r="R51" s="388"/>
      <c r="S51" s="388"/>
      <c r="T51" s="381"/>
      <c r="U51" s="386"/>
      <c r="V51" s="380"/>
      <c r="W51" s="380"/>
      <c r="X51" s="387"/>
      <c r="Y51" s="501">
        <v>108</v>
      </c>
      <c r="Z51" s="388"/>
      <c r="AA51" s="388"/>
      <c r="AB51" s="381"/>
      <c r="AC51" s="298">
        <f t="shared" si="24"/>
        <v>108</v>
      </c>
      <c r="AD51" s="311"/>
      <c r="AE51" s="312"/>
      <c r="AF51" s="313"/>
      <c r="AG51" s="312"/>
    </row>
    <row r="52" spans="1:56" s="318" customFormat="1" ht="60.75" x14ac:dyDescent="0.35">
      <c r="A52" s="369" t="s">
        <v>69</v>
      </c>
      <c r="B52" s="369" t="s">
        <v>134</v>
      </c>
      <c r="C52" s="491" t="s">
        <v>329</v>
      </c>
      <c r="D52" s="492">
        <v>4</v>
      </c>
      <c r="E52" s="390">
        <f>E53+E54+E55+K52</f>
        <v>216</v>
      </c>
      <c r="F52" s="390"/>
      <c r="G52" s="390"/>
      <c r="H52" s="493"/>
      <c r="I52" s="390"/>
      <c r="J52" s="390"/>
      <c r="K52" s="390">
        <v>4</v>
      </c>
      <c r="L52" s="391"/>
      <c r="M52" s="396"/>
      <c r="N52" s="396"/>
      <c r="O52" s="396"/>
      <c r="P52" s="397"/>
      <c r="Q52" s="396"/>
      <c r="R52" s="398"/>
      <c r="S52" s="398"/>
      <c r="T52" s="391"/>
      <c r="U52" s="396"/>
      <c r="V52" s="390"/>
      <c r="W52" s="390"/>
      <c r="X52" s="397"/>
      <c r="Y52" s="396"/>
      <c r="Z52" s="398"/>
      <c r="AA52" s="398"/>
      <c r="AB52" s="399">
        <v>4</v>
      </c>
      <c r="AC52" s="298"/>
      <c r="AD52" s="311"/>
      <c r="AE52" s="312"/>
      <c r="AF52" s="313"/>
      <c r="AG52" s="312"/>
    </row>
    <row r="53" spans="1:56" s="318" customFormat="1" ht="60.75" x14ac:dyDescent="0.35">
      <c r="A53" s="347" t="s">
        <v>70</v>
      </c>
      <c r="B53" s="347" t="s">
        <v>133</v>
      </c>
      <c r="C53" s="303" t="s">
        <v>346</v>
      </c>
      <c r="D53" s="375" t="s">
        <v>346</v>
      </c>
      <c r="E53" s="350">
        <v>32</v>
      </c>
      <c r="F53" s="350">
        <v>2</v>
      </c>
      <c r="G53" s="350">
        <f>E53-F53</f>
        <v>30</v>
      </c>
      <c r="H53" s="351">
        <f>G53-I53-J53-K53-L53</f>
        <v>14</v>
      </c>
      <c r="I53" s="350">
        <v>16</v>
      </c>
      <c r="J53" s="350"/>
      <c r="K53" s="350"/>
      <c r="L53" s="391"/>
      <c r="M53" s="360"/>
      <c r="N53" s="360"/>
      <c r="O53" s="360"/>
      <c r="P53" s="356"/>
      <c r="Q53" s="360"/>
      <c r="R53" s="398"/>
      <c r="S53" s="398"/>
      <c r="T53" s="391"/>
      <c r="U53" s="360"/>
      <c r="V53" s="350"/>
      <c r="W53" s="350"/>
      <c r="X53" s="356"/>
      <c r="Y53" s="360">
        <v>32</v>
      </c>
      <c r="Z53" s="398"/>
      <c r="AA53" s="398"/>
      <c r="AB53" s="391"/>
      <c r="AC53" s="298"/>
      <c r="AD53" s="311"/>
      <c r="AE53" s="312"/>
      <c r="AF53" s="313"/>
      <c r="AG53" s="312"/>
    </row>
    <row r="54" spans="1:56" s="318" customFormat="1" ht="21" x14ac:dyDescent="0.35">
      <c r="A54" s="347" t="s">
        <v>341</v>
      </c>
      <c r="B54" s="347" t="s">
        <v>17</v>
      </c>
      <c r="C54" s="612" t="s">
        <v>345</v>
      </c>
      <c r="D54" s="614">
        <v>4</v>
      </c>
      <c r="E54" s="350">
        <v>72</v>
      </c>
      <c r="F54" s="350"/>
      <c r="G54" s="350"/>
      <c r="H54" s="350"/>
      <c r="I54" s="350"/>
      <c r="J54" s="350">
        <v>72</v>
      </c>
      <c r="K54" s="350"/>
      <c r="L54" s="407"/>
      <c r="M54" s="350"/>
      <c r="N54" s="350"/>
      <c r="O54" s="350"/>
      <c r="P54" s="356"/>
      <c r="Q54" s="360"/>
      <c r="R54" s="398"/>
      <c r="S54" s="398"/>
      <c r="T54" s="408"/>
      <c r="U54" s="360"/>
      <c r="V54" s="350"/>
      <c r="W54" s="350"/>
      <c r="X54" s="356"/>
      <c r="Y54" s="500">
        <v>72</v>
      </c>
      <c r="Z54" s="398"/>
      <c r="AA54" s="398"/>
      <c r="AB54" s="407"/>
      <c r="AC54" s="298">
        <f t="shared" si="24"/>
        <v>72</v>
      </c>
      <c r="AD54" s="311">
        <f>M54+Q54</f>
        <v>0</v>
      </c>
      <c r="AE54" s="312">
        <f t="shared" si="26"/>
        <v>0</v>
      </c>
      <c r="AF54" s="313">
        <f>U54+Y54</f>
        <v>72</v>
      </c>
      <c r="AG54" s="312">
        <f>X54+AB54</f>
        <v>0</v>
      </c>
    </row>
    <row r="55" spans="1:56" s="318" customFormat="1" ht="41.25" thickBot="1" x14ac:dyDescent="0.4">
      <c r="A55" s="400" t="s">
        <v>342</v>
      </c>
      <c r="B55" s="400" t="s">
        <v>19</v>
      </c>
      <c r="C55" s="613"/>
      <c r="D55" s="615"/>
      <c r="E55" s="380">
        <v>108</v>
      </c>
      <c r="F55" s="380"/>
      <c r="G55" s="380"/>
      <c r="H55" s="380"/>
      <c r="I55" s="380"/>
      <c r="J55" s="380">
        <v>108</v>
      </c>
      <c r="K55" s="380"/>
      <c r="L55" s="409"/>
      <c r="M55" s="380"/>
      <c r="N55" s="380"/>
      <c r="O55" s="380"/>
      <c r="P55" s="387"/>
      <c r="Q55" s="386"/>
      <c r="R55" s="388"/>
      <c r="S55" s="388"/>
      <c r="T55" s="410"/>
      <c r="U55" s="386"/>
      <c r="V55" s="380"/>
      <c r="W55" s="380"/>
      <c r="X55" s="387"/>
      <c r="Y55" s="501">
        <v>108</v>
      </c>
      <c r="Z55" s="388"/>
      <c r="AA55" s="388"/>
      <c r="AB55" s="409"/>
      <c r="AC55" s="298">
        <f t="shared" si="24"/>
        <v>108</v>
      </c>
      <c r="AD55" s="311">
        <f>M55+Q55</f>
        <v>0</v>
      </c>
      <c r="AE55" s="312">
        <f t="shared" si="26"/>
        <v>0</v>
      </c>
      <c r="AF55" s="313">
        <f>U55+Y55</f>
        <v>108</v>
      </c>
      <c r="AG55" s="312"/>
    </row>
    <row r="56" spans="1:56" s="318" customFormat="1" ht="30.75" customHeight="1" x14ac:dyDescent="0.35">
      <c r="A56" s="411"/>
      <c r="B56" s="376" t="s">
        <v>271</v>
      </c>
      <c r="C56" s="411"/>
      <c r="D56" s="411"/>
      <c r="E56" s="412">
        <v>36</v>
      </c>
      <c r="F56" s="413"/>
      <c r="G56" s="413"/>
      <c r="H56" s="413"/>
      <c r="I56" s="413"/>
      <c r="J56" s="413"/>
      <c r="K56" s="413"/>
      <c r="L56" s="414"/>
      <c r="M56" s="415"/>
      <c r="N56" s="415"/>
      <c r="O56" s="415"/>
      <c r="P56" s="416"/>
      <c r="Q56" s="415"/>
      <c r="R56" s="417"/>
      <c r="S56" s="417"/>
      <c r="T56" s="418"/>
      <c r="U56" s="419"/>
      <c r="V56" s="419"/>
      <c r="W56" s="419"/>
      <c r="X56" s="420"/>
      <c r="Y56" s="419"/>
      <c r="Z56" s="421"/>
      <c r="AA56" s="421"/>
      <c r="AB56" s="414"/>
      <c r="AD56" s="372">
        <f>SUM(AD9:AD55)</f>
        <v>1340</v>
      </c>
      <c r="AE56" s="373">
        <f>SUM(AE9:AE55)</f>
        <v>8</v>
      </c>
      <c r="AF56" s="374" t="e">
        <f>SUM(AF9:AF55)</f>
        <v>#REF!</v>
      </c>
      <c r="AG56" s="373">
        <f>SUM(AG9:AG55)</f>
        <v>30</v>
      </c>
    </row>
    <row r="57" spans="1:56" s="318" customFormat="1" ht="33" customHeight="1" thickBot="1" x14ac:dyDescent="0.4">
      <c r="A57" s="422"/>
      <c r="B57" s="377" t="s">
        <v>28</v>
      </c>
      <c r="C57" s="422"/>
      <c r="D57" s="422"/>
      <c r="E57" s="423">
        <f>E8+E30+E36+E56+E23</f>
        <v>2952</v>
      </c>
      <c r="F57" s="424"/>
      <c r="G57" s="413"/>
      <c r="H57" s="413"/>
      <c r="I57" s="413"/>
      <c r="J57" s="413"/>
      <c r="K57" s="413"/>
      <c r="L57" s="381"/>
      <c r="M57" s="425"/>
      <c r="N57" s="425"/>
      <c r="O57" s="425"/>
      <c r="P57" s="426"/>
      <c r="Q57" s="427"/>
      <c r="R57" s="428"/>
      <c r="S57" s="428"/>
      <c r="T57" s="410"/>
      <c r="U57" s="429"/>
      <c r="V57" s="429"/>
      <c r="W57" s="429"/>
      <c r="X57" s="430"/>
      <c r="Y57" s="429"/>
      <c r="Z57" s="431"/>
      <c r="AA57" s="431"/>
      <c r="AB57" s="409"/>
      <c r="AD57" s="372"/>
      <c r="AE57" s="373">
        <f>AD56+AE56</f>
        <v>1348</v>
      </c>
      <c r="AF57" s="374"/>
      <c r="AG57" s="373" t="e">
        <f>AF56+AG56</f>
        <v>#REF!</v>
      </c>
    </row>
    <row r="58" spans="1:56" ht="35.25" customHeight="1" x14ac:dyDescent="0.35">
      <c r="A58" s="553" t="s">
        <v>330</v>
      </c>
      <c r="B58" s="554"/>
      <c r="C58" s="554"/>
      <c r="D58" s="554"/>
      <c r="E58" s="559"/>
      <c r="F58" s="432">
        <f>SUM(M58:AB58)</f>
        <v>2196</v>
      </c>
      <c r="G58" s="562" t="s">
        <v>331</v>
      </c>
      <c r="H58" s="563"/>
      <c r="I58" s="563"/>
      <c r="J58" s="563"/>
      <c r="K58" s="563"/>
      <c r="L58" s="564"/>
      <c r="M58" s="433">
        <f>M8+M23+M30+M38+M39+M43+M44+M48+M49+M53</f>
        <v>560</v>
      </c>
      <c r="N58" s="433">
        <f>N8+N30+N36+N23</f>
        <v>10</v>
      </c>
      <c r="O58" s="433">
        <f>O8+O30+O36+O23</f>
        <v>2</v>
      </c>
      <c r="P58" s="495">
        <f>P8+P30+P36+P23</f>
        <v>4</v>
      </c>
      <c r="Q58" s="433">
        <f>Q8+Q23+Q30+Q38+Q39+Q43+Q44+Q48+Q49+Q53</f>
        <v>738</v>
      </c>
      <c r="R58" s="433">
        <f>R8+R30+R36+R23</f>
        <v>6</v>
      </c>
      <c r="S58" s="433">
        <f>S8+S30+S36+S23</f>
        <v>4</v>
      </c>
      <c r="T58" s="494">
        <f>T8+T30+T36+T23</f>
        <v>8</v>
      </c>
      <c r="U58" s="433">
        <f>U8+U23+U30+U38+U39+U43+U44+U48+U49+U53</f>
        <v>550</v>
      </c>
      <c r="V58" s="433">
        <f>V8+V30+V36+V23</f>
        <v>8</v>
      </c>
      <c r="W58" s="433">
        <f>W8+W30+W36+W23</f>
        <v>6</v>
      </c>
      <c r="X58" s="495">
        <f>X8+X30+X36+X23</f>
        <v>12</v>
      </c>
      <c r="Y58" s="433">
        <f>Y8+Y23+Y30+Y38+Y39+Y43+Y44+Y48+Y49+Y53</f>
        <v>250</v>
      </c>
      <c r="Z58" s="433">
        <f>Z8+Z30+Z36+Z23</f>
        <v>10</v>
      </c>
      <c r="AA58" s="433">
        <f>AA8+AA30+AA36+AA23</f>
        <v>2</v>
      </c>
      <c r="AB58" s="494">
        <f>AB8+AB30+AB36+AB23</f>
        <v>26</v>
      </c>
      <c r="AC58" s="281">
        <f>SUM(M58:AB58)</f>
        <v>2196</v>
      </c>
      <c r="AD58" s="434"/>
      <c r="AE58" s="434"/>
      <c r="AF58" s="434"/>
      <c r="AG58" s="434"/>
    </row>
    <row r="59" spans="1:56" ht="27" customHeight="1" x14ac:dyDescent="0.35">
      <c r="A59" s="555"/>
      <c r="B59" s="556"/>
      <c r="C59" s="556"/>
      <c r="D59" s="556"/>
      <c r="E59" s="560"/>
      <c r="F59" s="435">
        <f>M59+Q59+U59+Y59</f>
        <v>324</v>
      </c>
      <c r="G59" s="547" t="s">
        <v>332</v>
      </c>
      <c r="H59" s="548"/>
      <c r="I59" s="548"/>
      <c r="J59" s="548"/>
      <c r="K59" s="548"/>
      <c r="L59" s="549"/>
      <c r="M59" s="436">
        <f>M40+M45+M54+M50</f>
        <v>36</v>
      </c>
      <c r="N59" s="436"/>
      <c r="O59" s="436"/>
      <c r="P59" s="437"/>
      <c r="Q59" s="436">
        <f>Q40+Q45+Q54+Q50</f>
        <v>108</v>
      </c>
      <c r="R59" s="436"/>
      <c r="S59" s="436"/>
      <c r="T59" s="438"/>
      <c r="U59" s="436">
        <f>U40+U45+U54+U50</f>
        <v>36</v>
      </c>
      <c r="V59" s="436"/>
      <c r="W59" s="436"/>
      <c r="X59" s="373"/>
      <c r="Y59" s="436">
        <f>Y40+Y45+Y54+Y50</f>
        <v>144</v>
      </c>
      <c r="Z59" s="436"/>
      <c r="AA59" s="436"/>
      <c r="AB59" s="438"/>
      <c r="AC59" s="281">
        <f>SUM(M59:AB59)</f>
        <v>324</v>
      </c>
      <c r="AD59" s="434"/>
      <c r="AE59" s="434"/>
      <c r="AF59" s="434"/>
      <c r="AG59" s="434"/>
    </row>
    <row r="60" spans="1:56" ht="24.75" customHeight="1" x14ac:dyDescent="0.35">
      <c r="A60" s="555"/>
      <c r="B60" s="556"/>
      <c r="C60" s="556"/>
      <c r="D60" s="556"/>
      <c r="E60" s="560"/>
      <c r="F60" s="435">
        <f>M60+Q60+U60+Y60</f>
        <v>396</v>
      </c>
      <c r="G60" s="547" t="s">
        <v>333</v>
      </c>
      <c r="H60" s="548"/>
      <c r="I60" s="548"/>
      <c r="J60" s="548"/>
      <c r="K60" s="548"/>
      <c r="L60" s="549"/>
      <c r="M60" s="436">
        <f>M41+M46+M55+M51</f>
        <v>0</v>
      </c>
      <c r="N60" s="436"/>
      <c r="O60" s="436"/>
      <c r="P60" s="437"/>
      <c r="Q60" s="436">
        <f>Q41+Q46+Q55+Q51</f>
        <v>0</v>
      </c>
      <c r="R60" s="436"/>
      <c r="S60" s="436"/>
      <c r="T60" s="438"/>
      <c r="U60" s="436">
        <f>U41+U46+U55+U51</f>
        <v>0</v>
      </c>
      <c r="V60" s="436"/>
      <c r="W60" s="436"/>
      <c r="X60" s="373"/>
      <c r="Y60" s="436">
        <f>Y41+Y46+Y55+Y51</f>
        <v>396</v>
      </c>
      <c r="Z60" s="436"/>
      <c r="AA60" s="436"/>
      <c r="AB60" s="438"/>
      <c r="AC60" s="281">
        <f>SUM(M60:AB60)</f>
        <v>396</v>
      </c>
      <c r="AD60" s="434"/>
      <c r="AE60" s="434"/>
      <c r="AF60" s="434"/>
      <c r="AG60" s="434"/>
    </row>
    <row r="61" spans="1:56" ht="29.25" customHeight="1" x14ac:dyDescent="0.35">
      <c r="A61" s="555"/>
      <c r="B61" s="556"/>
      <c r="C61" s="556"/>
      <c r="D61" s="556"/>
      <c r="E61" s="560"/>
      <c r="F61" s="435">
        <f>SUM(M61:AB61)</f>
        <v>34</v>
      </c>
      <c r="G61" s="547" t="s">
        <v>334</v>
      </c>
      <c r="H61" s="548"/>
      <c r="I61" s="548"/>
      <c r="J61" s="548"/>
      <c r="K61" s="548"/>
      <c r="L61" s="549"/>
      <c r="M61" s="436"/>
      <c r="N61" s="436">
        <f>N58+0</f>
        <v>10</v>
      </c>
      <c r="O61" s="436"/>
      <c r="P61" s="437"/>
      <c r="Q61" s="436"/>
      <c r="R61" s="436">
        <f>R58+0</f>
        <v>6</v>
      </c>
      <c r="S61" s="439"/>
      <c r="T61" s="438"/>
      <c r="U61" s="374"/>
      <c r="V61" s="436">
        <f>V58+0</f>
        <v>8</v>
      </c>
      <c r="W61" s="374"/>
      <c r="X61" s="373"/>
      <c r="Y61" s="374"/>
      <c r="Z61" s="436">
        <f>Z58+0</f>
        <v>10</v>
      </c>
      <c r="AA61" s="440"/>
      <c r="AB61" s="441"/>
      <c r="AD61" s="434"/>
      <c r="AE61" s="434"/>
      <c r="AF61" s="434"/>
      <c r="AG61" s="434"/>
    </row>
    <row r="62" spans="1:56" ht="25.5" customHeight="1" x14ac:dyDescent="0.35">
      <c r="A62" s="555"/>
      <c r="B62" s="556"/>
      <c r="C62" s="556"/>
      <c r="D62" s="556"/>
      <c r="E62" s="560"/>
      <c r="F62" s="435">
        <f t="shared" ref="F62:F67" si="27">SUM(M62:AB62)</f>
        <v>14</v>
      </c>
      <c r="G62" s="547" t="s">
        <v>335</v>
      </c>
      <c r="H62" s="548"/>
      <c r="I62" s="548"/>
      <c r="J62" s="548"/>
      <c r="K62" s="548"/>
      <c r="L62" s="549"/>
      <c r="M62" s="436"/>
      <c r="N62" s="436"/>
      <c r="O62" s="436">
        <f>O58+0</f>
        <v>2</v>
      </c>
      <c r="P62" s="437"/>
      <c r="Q62" s="436"/>
      <c r="R62" s="496"/>
      <c r="S62" s="496">
        <f>S58+0</f>
        <v>4</v>
      </c>
      <c r="T62" s="438"/>
      <c r="U62" s="374"/>
      <c r="V62" s="372"/>
      <c r="W62" s="436">
        <f>W58+0</f>
        <v>6</v>
      </c>
      <c r="X62" s="373"/>
      <c r="Y62" s="374"/>
      <c r="Z62" s="372"/>
      <c r="AA62" s="496">
        <f>AA58+0</f>
        <v>2</v>
      </c>
      <c r="AB62" s="438"/>
      <c r="AD62" s="434"/>
      <c r="AE62" s="434"/>
      <c r="AF62" s="434"/>
      <c r="AG62" s="434"/>
      <c r="BD62" s="437"/>
    </row>
    <row r="63" spans="1:56" s="443" customFormat="1" ht="25.5" customHeight="1" x14ac:dyDescent="0.35">
      <c r="A63" s="555"/>
      <c r="B63" s="556"/>
      <c r="C63" s="556"/>
      <c r="D63" s="556"/>
      <c r="E63" s="560"/>
      <c r="F63" s="435">
        <f t="shared" si="27"/>
        <v>50</v>
      </c>
      <c r="G63" s="547" t="s">
        <v>336</v>
      </c>
      <c r="H63" s="548"/>
      <c r="I63" s="548"/>
      <c r="J63" s="548"/>
      <c r="K63" s="548"/>
      <c r="L63" s="549"/>
      <c r="M63" s="442"/>
      <c r="N63" s="442"/>
      <c r="O63" s="442"/>
      <c r="P63" s="437">
        <f>P58+0</f>
        <v>4</v>
      </c>
      <c r="Q63" s="436"/>
      <c r="R63" s="439"/>
      <c r="S63" s="439"/>
      <c r="T63" s="438">
        <f>T58+0</f>
        <v>8</v>
      </c>
      <c r="U63" s="374"/>
      <c r="V63" s="372"/>
      <c r="W63" s="372"/>
      <c r="X63" s="373">
        <f>X58+0</f>
        <v>12</v>
      </c>
      <c r="Y63" s="374"/>
      <c r="Z63" s="440"/>
      <c r="AA63" s="440"/>
      <c r="AB63" s="438">
        <f>AB58+0</f>
        <v>26</v>
      </c>
      <c r="AD63" s="444"/>
      <c r="AE63" s="444"/>
      <c r="AF63" s="444"/>
      <c r="AG63" s="444"/>
    </row>
    <row r="64" spans="1:56" s="443" customFormat="1" ht="24.75" customHeight="1" thickBot="1" x14ac:dyDescent="0.4">
      <c r="A64" s="555"/>
      <c r="B64" s="556"/>
      <c r="C64" s="556"/>
      <c r="D64" s="556"/>
      <c r="E64" s="560"/>
      <c r="F64" s="432">
        <f>SUM(M64:AB64)</f>
        <v>2916</v>
      </c>
      <c r="G64" s="550" t="s">
        <v>337</v>
      </c>
      <c r="H64" s="551"/>
      <c r="I64" s="551"/>
      <c r="J64" s="551"/>
      <c r="K64" s="551"/>
      <c r="L64" s="552"/>
      <c r="M64" s="445">
        <f>M58+M59+M60+N61+O62+P63</f>
        <v>612</v>
      </c>
      <c r="N64" s="445"/>
      <c r="O64" s="445"/>
      <c r="P64" s="446"/>
      <c r="Q64" s="447">
        <f>Q58+Q59+Q60+R61+S62+T63</f>
        <v>864</v>
      </c>
      <c r="R64" s="448"/>
      <c r="S64" s="448"/>
      <c r="T64" s="449"/>
      <c r="U64" s="450">
        <f>U58+U59+U60+V61+W62+X63</f>
        <v>612</v>
      </c>
      <c r="V64" s="451"/>
      <c r="W64" s="451"/>
      <c r="X64" s="452"/>
      <c r="Y64" s="447">
        <f>Y58+Y59+Y60+Z61+AA62+AB63</f>
        <v>828</v>
      </c>
      <c r="Z64" s="448"/>
      <c r="AA64" s="448"/>
      <c r="AB64" s="449"/>
      <c r="AD64" s="444"/>
      <c r="AE64" s="444"/>
      <c r="AF64" s="444"/>
      <c r="AG64" s="444"/>
    </row>
    <row r="65" spans="1:33" s="443" customFormat="1" ht="27.75" customHeight="1" x14ac:dyDescent="0.3">
      <c r="A65" s="555"/>
      <c r="B65" s="556"/>
      <c r="C65" s="556"/>
      <c r="D65" s="556"/>
      <c r="E65" s="560"/>
      <c r="F65" s="453">
        <f t="shared" si="27"/>
        <v>11</v>
      </c>
      <c r="G65" s="565" t="s">
        <v>338</v>
      </c>
      <c r="H65" s="566"/>
      <c r="I65" s="566"/>
      <c r="J65" s="566"/>
      <c r="K65" s="566"/>
      <c r="L65" s="567"/>
      <c r="M65" s="454">
        <v>1</v>
      </c>
      <c r="N65" s="454"/>
      <c r="O65" s="454"/>
      <c r="P65" s="455"/>
      <c r="Q65" s="454">
        <v>2</v>
      </c>
      <c r="R65" s="456"/>
      <c r="S65" s="456"/>
      <c r="T65" s="457"/>
      <c r="U65" s="458">
        <v>3</v>
      </c>
      <c r="V65" s="453"/>
      <c r="W65" s="453"/>
      <c r="X65" s="455"/>
      <c r="Y65" s="458">
        <v>5</v>
      </c>
      <c r="Z65" s="459"/>
      <c r="AA65" s="459"/>
      <c r="AB65" s="457"/>
      <c r="AD65" s="444"/>
      <c r="AE65" s="444"/>
      <c r="AF65" s="444"/>
      <c r="AG65" s="444"/>
    </row>
    <row r="66" spans="1:33" ht="30" customHeight="1" x14ac:dyDescent="0.3">
      <c r="A66" s="555"/>
      <c r="B66" s="556"/>
      <c r="C66" s="556"/>
      <c r="D66" s="556"/>
      <c r="E66" s="560"/>
      <c r="F66" s="460">
        <f t="shared" si="27"/>
        <v>22</v>
      </c>
      <c r="G66" s="547" t="s">
        <v>339</v>
      </c>
      <c r="H66" s="548"/>
      <c r="I66" s="548"/>
      <c r="J66" s="548"/>
      <c r="K66" s="548"/>
      <c r="L66" s="549"/>
      <c r="M66" s="461">
        <v>5</v>
      </c>
      <c r="N66" s="461"/>
      <c r="O66" s="461"/>
      <c r="P66" s="462"/>
      <c r="Q66" s="461">
        <v>6</v>
      </c>
      <c r="R66" s="463"/>
      <c r="S66" s="463"/>
      <c r="T66" s="464"/>
      <c r="U66" s="465">
        <v>6</v>
      </c>
      <c r="V66" s="460"/>
      <c r="W66" s="460"/>
      <c r="X66" s="466"/>
      <c r="Y66" s="465">
        <v>5</v>
      </c>
      <c r="Z66" s="467"/>
      <c r="AA66" s="467"/>
      <c r="AB66" s="464"/>
      <c r="AD66" s="434"/>
      <c r="AE66" s="434"/>
      <c r="AF66" s="434"/>
      <c r="AG66" s="434"/>
    </row>
    <row r="67" spans="1:33" ht="26.25" customHeight="1" thickBot="1" x14ac:dyDescent="0.35">
      <c r="A67" s="557"/>
      <c r="B67" s="558"/>
      <c r="C67" s="558"/>
      <c r="D67" s="558"/>
      <c r="E67" s="561"/>
      <c r="F67" s="468">
        <f t="shared" si="27"/>
        <v>0</v>
      </c>
      <c r="G67" s="550" t="s">
        <v>340</v>
      </c>
      <c r="H67" s="551"/>
      <c r="I67" s="551"/>
      <c r="J67" s="551"/>
      <c r="K67" s="551"/>
      <c r="L67" s="552"/>
      <c r="M67" s="469"/>
      <c r="N67" s="469"/>
      <c r="O67" s="469"/>
      <c r="P67" s="470"/>
      <c r="Q67" s="469"/>
      <c r="R67" s="471"/>
      <c r="S67" s="471"/>
      <c r="T67" s="472"/>
      <c r="U67" s="473"/>
      <c r="V67" s="468"/>
      <c r="W67" s="468"/>
      <c r="X67" s="474"/>
      <c r="Y67" s="473"/>
      <c r="Z67" s="475"/>
      <c r="AA67" s="475"/>
      <c r="AB67" s="472"/>
      <c r="AD67" s="434"/>
      <c r="AE67" s="434"/>
      <c r="AF67" s="434"/>
      <c r="AG67" s="434"/>
    </row>
    <row r="68" spans="1:33" ht="35.25" customHeight="1" x14ac:dyDescent="0.3">
      <c r="A68" s="476"/>
      <c r="B68" s="476"/>
      <c r="C68" s="476"/>
      <c r="D68" s="476"/>
      <c r="E68" s="476"/>
      <c r="F68" s="476"/>
      <c r="G68" s="434"/>
      <c r="H68" s="434"/>
      <c r="I68" s="434"/>
      <c r="J68" s="434"/>
      <c r="K68" s="434"/>
      <c r="L68" s="434"/>
      <c r="M68" s="477"/>
      <c r="N68" s="477"/>
      <c r="O68" s="477"/>
      <c r="P68" s="478"/>
      <c r="Q68" s="477"/>
      <c r="R68" s="477"/>
      <c r="S68" s="477"/>
      <c r="T68" s="479"/>
      <c r="U68" s="480"/>
      <c r="V68" s="480"/>
      <c r="W68" s="480"/>
      <c r="X68" s="481"/>
      <c r="Y68" s="480"/>
      <c r="Z68" s="480"/>
      <c r="AA68" s="480"/>
      <c r="AB68" s="481"/>
    </row>
    <row r="69" spans="1:33" x14ac:dyDescent="0.25">
      <c r="A69" s="434"/>
      <c r="B69" s="434"/>
      <c r="C69" s="434"/>
      <c r="D69" s="434"/>
      <c r="E69" s="434"/>
      <c r="F69" s="434"/>
      <c r="G69" s="434"/>
      <c r="H69" s="434"/>
      <c r="I69" s="434"/>
      <c r="J69" s="434"/>
      <c r="K69" s="434"/>
      <c r="L69" s="434"/>
      <c r="M69" s="482"/>
      <c r="N69" s="482"/>
      <c r="O69" s="482"/>
      <c r="P69" s="483"/>
      <c r="Q69" s="482"/>
      <c r="R69" s="482"/>
      <c r="S69" s="482"/>
      <c r="T69" s="483"/>
      <c r="U69" s="484"/>
      <c r="V69" s="484"/>
      <c r="W69" s="484"/>
      <c r="X69" s="483"/>
      <c r="Y69" s="484"/>
      <c r="Z69" s="484"/>
      <c r="AA69" s="484"/>
      <c r="AB69" s="483"/>
    </row>
    <row r="70" spans="1:33" x14ac:dyDescent="0.25">
      <c r="A70" s="434"/>
      <c r="B70" s="434"/>
      <c r="C70" s="434"/>
      <c r="D70" s="434"/>
      <c r="E70" s="434"/>
      <c r="F70" s="434"/>
      <c r="G70" s="434"/>
      <c r="H70" s="434"/>
      <c r="I70" s="434"/>
      <c r="J70" s="434"/>
      <c r="K70" s="434"/>
      <c r="L70" s="434"/>
      <c r="M70" s="482">
        <f>612-M64</f>
        <v>0</v>
      </c>
      <c r="N70" s="482"/>
      <c r="O70" s="482"/>
      <c r="P70" s="483"/>
      <c r="Q70" s="482">
        <f>864-Q64</f>
        <v>0</v>
      </c>
      <c r="R70" s="482"/>
      <c r="S70" s="482"/>
      <c r="T70" s="483"/>
      <c r="U70" s="482">
        <f>612-U64</f>
        <v>0</v>
      </c>
      <c r="V70" s="482"/>
      <c r="W70" s="482"/>
      <c r="X70" s="434"/>
      <c r="Y70" s="482">
        <f>864-Y64</f>
        <v>36</v>
      </c>
      <c r="Z70" s="482"/>
      <c r="AA70" s="482"/>
      <c r="AB70" s="434"/>
    </row>
    <row r="71" spans="1:33" x14ac:dyDescent="0.25">
      <c r="A71" s="434"/>
      <c r="B71" s="434"/>
      <c r="C71" s="434"/>
      <c r="D71" s="434"/>
      <c r="E71" s="434"/>
      <c r="F71" s="434"/>
      <c r="G71" s="434"/>
      <c r="H71" s="434"/>
      <c r="I71" s="434"/>
      <c r="J71" s="434"/>
      <c r="K71" s="434"/>
      <c r="L71" s="434"/>
      <c r="M71" s="482"/>
      <c r="N71" s="482"/>
      <c r="O71" s="482"/>
      <c r="P71" s="483"/>
      <c r="Q71" s="482"/>
      <c r="R71" s="482"/>
      <c r="S71" s="482"/>
      <c r="T71" s="483"/>
      <c r="U71" s="484"/>
      <c r="V71" s="484"/>
      <c r="W71" s="484"/>
      <c r="X71" s="434"/>
      <c r="Y71" s="484"/>
      <c r="Z71" s="484"/>
      <c r="AA71" s="484"/>
      <c r="AB71" s="434"/>
    </row>
    <row r="72" spans="1:33" x14ac:dyDescent="0.25">
      <c r="A72" s="434"/>
      <c r="B72" s="434"/>
      <c r="C72" s="434"/>
      <c r="D72" s="434"/>
      <c r="E72" s="434"/>
      <c r="F72" s="434"/>
      <c r="G72" s="434"/>
      <c r="H72" s="434"/>
      <c r="I72" s="434"/>
      <c r="J72" s="434"/>
      <c r="K72" s="434"/>
      <c r="L72" s="434"/>
      <c r="M72" s="482"/>
      <c r="N72" s="482"/>
      <c r="O72" s="482"/>
      <c r="P72" s="483"/>
      <c r="Q72" s="482"/>
      <c r="R72" s="482"/>
      <c r="S72" s="482"/>
      <c r="T72" s="483"/>
      <c r="U72" s="484"/>
      <c r="V72" s="484"/>
      <c r="W72" s="484"/>
      <c r="X72" s="434"/>
      <c r="Y72" s="484"/>
      <c r="Z72" s="484"/>
      <c r="AA72" s="484"/>
      <c r="AB72" s="434"/>
    </row>
    <row r="73" spans="1:33" x14ac:dyDescent="0.25">
      <c r="A73" s="434"/>
      <c r="B73" s="434"/>
      <c r="C73" s="434"/>
      <c r="D73" s="434"/>
      <c r="E73" s="434"/>
      <c r="F73" s="434"/>
      <c r="G73" s="434"/>
      <c r="H73" s="434"/>
      <c r="I73" s="434"/>
      <c r="J73" s="434"/>
      <c r="K73" s="434"/>
      <c r="L73" s="434"/>
      <c r="M73" s="482"/>
      <c r="N73" s="482"/>
      <c r="O73" s="482"/>
      <c r="P73" s="483"/>
      <c r="Q73" s="482"/>
      <c r="R73" s="482"/>
      <c r="S73" s="482"/>
      <c r="T73" s="483"/>
      <c r="U73" s="484"/>
      <c r="V73" s="484"/>
      <c r="W73" s="484"/>
      <c r="X73" s="434"/>
      <c r="Y73" s="484"/>
      <c r="Z73" s="484"/>
      <c r="AA73" s="484"/>
      <c r="AB73" s="434"/>
    </row>
    <row r="74" spans="1:33" x14ac:dyDescent="0.25">
      <c r="A74" s="434"/>
      <c r="B74" s="434"/>
      <c r="C74" s="434"/>
      <c r="D74" s="434"/>
      <c r="E74" s="434"/>
      <c r="F74" s="434"/>
      <c r="G74" s="434"/>
      <c r="H74" s="434"/>
      <c r="I74" s="434"/>
      <c r="J74" s="434"/>
      <c r="K74" s="434"/>
      <c r="L74" s="434"/>
      <c r="M74" s="482"/>
      <c r="N74" s="482"/>
      <c r="O74" s="482"/>
      <c r="P74" s="483"/>
      <c r="Q74" s="482"/>
      <c r="R74" s="482"/>
      <c r="S74" s="482"/>
      <c r="T74" s="483"/>
      <c r="U74" s="484"/>
      <c r="V74" s="484"/>
      <c r="W74" s="484"/>
      <c r="X74" s="434"/>
      <c r="Y74" s="484"/>
      <c r="Z74" s="484"/>
      <c r="AA74" s="484"/>
      <c r="AB74" s="434"/>
    </row>
    <row r="75" spans="1:33" x14ac:dyDescent="0.25">
      <c r="A75" s="434"/>
      <c r="B75" s="434"/>
      <c r="C75" s="434"/>
      <c r="D75" s="434"/>
      <c r="E75" s="434"/>
      <c r="F75" s="434"/>
      <c r="G75" s="434"/>
      <c r="H75" s="434"/>
      <c r="I75" s="434"/>
      <c r="J75" s="434"/>
      <c r="K75" s="434"/>
      <c r="L75" s="434"/>
      <c r="M75" s="482"/>
      <c r="N75" s="482"/>
      <c r="O75" s="482"/>
      <c r="P75" s="483"/>
      <c r="Q75" s="482"/>
      <c r="R75" s="482"/>
      <c r="S75" s="482"/>
      <c r="T75" s="483"/>
      <c r="U75" s="484"/>
      <c r="V75" s="484"/>
      <c r="W75" s="484"/>
      <c r="X75" s="434"/>
      <c r="Y75" s="484"/>
      <c r="Z75" s="484"/>
      <c r="AA75" s="484"/>
      <c r="AB75" s="434"/>
    </row>
    <row r="76" spans="1:33" x14ac:dyDescent="0.25">
      <c r="A76" s="434"/>
      <c r="B76" s="434"/>
      <c r="C76" s="434"/>
      <c r="D76" s="434"/>
      <c r="E76" s="434"/>
      <c r="F76" s="434"/>
      <c r="G76" s="434"/>
      <c r="H76" s="434"/>
      <c r="I76" s="434"/>
      <c r="J76" s="434"/>
      <c r="K76" s="434"/>
      <c r="L76" s="434"/>
      <c r="M76" s="482"/>
      <c r="N76" s="482"/>
      <c r="O76" s="482"/>
      <c r="P76" s="483"/>
      <c r="Q76" s="482"/>
      <c r="R76" s="482"/>
      <c r="S76" s="482"/>
      <c r="T76" s="483"/>
      <c r="U76" s="484"/>
      <c r="V76" s="484"/>
      <c r="W76" s="484"/>
      <c r="X76" s="434"/>
      <c r="Y76" s="484"/>
      <c r="Z76" s="484"/>
      <c r="AA76" s="484"/>
      <c r="AB76" s="434"/>
    </row>
    <row r="77" spans="1:33" x14ac:dyDescent="0.25">
      <c r="A77" s="434"/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82"/>
      <c r="N77" s="482"/>
      <c r="O77" s="482"/>
      <c r="P77" s="483"/>
      <c r="Q77" s="482"/>
      <c r="R77" s="482"/>
      <c r="S77" s="482"/>
      <c r="T77" s="483"/>
      <c r="U77" s="484"/>
      <c r="V77" s="484"/>
      <c r="W77" s="484"/>
      <c r="X77" s="434"/>
      <c r="Y77" s="484"/>
      <c r="Z77" s="484"/>
      <c r="AA77" s="484"/>
      <c r="AB77" s="434"/>
    </row>
  </sheetData>
  <mergeCells count="60">
    <mergeCell ref="C54:C55"/>
    <mergeCell ref="D54:D55"/>
    <mergeCell ref="C50:C51"/>
    <mergeCell ref="D50:D51"/>
    <mergeCell ref="A2:A7"/>
    <mergeCell ref="B2:B7"/>
    <mergeCell ref="C2:D6"/>
    <mergeCell ref="C43:C44"/>
    <mergeCell ref="D43:D44"/>
    <mergeCell ref="C38:C39"/>
    <mergeCell ref="D38:D39"/>
    <mergeCell ref="C48:C49"/>
    <mergeCell ref="D48:D49"/>
    <mergeCell ref="E2:L2"/>
    <mergeCell ref="M2:AB2"/>
    <mergeCell ref="E3:E7"/>
    <mergeCell ref="F3:F7"/>
    <mergeCell ref="G3:L3"/>
    <mergeCell ref="M3:T3"/>
    <mergeCell ref="U3:AB3"/>
    <mergeCell ref="G4:G7"/>
    <mergeCell ref="H4:I4"/>
    <mergeCell ref="J4:J7"/>
    <mergeCell ref="K4:K7"/>
    <mergeCell ref="L4:L7"/>
    <mergeCell ref="Q4:T4"/>
    <mergeCell ref="U4:X4"/>
    <mergeCell ref="Y4:AB4"/>
    <mergeCell ref="H5:I5"/>
    <mergeCell ref="M4:P4"/>
    <mergeCell ref="Y5:Y7"/>
    <mergeCell ref="Z5:Z7"/>
    <mergeCell ref="AA5:AA7"/>
    <mergeCell ref="M5:M7"/>
    <mergeCell ref="N5:N7"/>
    <mergeCell ref="O5:O7"/>
    <mergeCell ref="P5:P7"/>
    <mergeCell ref="Q5:Q7"/>
    <mergeCell ref="AB5:AB7"/>
    <mergeCell ref="H6:H7"/>
    <mergeCell ref="I6:I7"/>
    <mergeCell ref="S5:S7"/>
    <mergeCell ref="T5:T7"/>
    <mergeCell ref="U5:U7"/>
    <mergeCell ref="V5:V7"/>
    <mergeCell ref="W5:W7"/>
    <mergeCell ref="X5:X7"/>
    <mergeCell ref="R5:R7"/>
    <mergeCell ref="G66:L66"/>
    <mergeCell ref="G67:L67"/>
    <mergeCell ref="A58:D67"/>
    <mergeCell ref="E58:E67"/>
    <mergeCell ref="G58:L58"/>
    <mergeCell ref="G59:L59"/>
    <mergeCell ref="G60:L60"/>
    <mergeCell ref="G61:L61"/>
    <mergeCell ref="G62:L62"/>
    <mergeCell ref="G63:L63"/>
    <mergeCell ref="G64:L64"/>
    <mergeCell ref="G65:L65"/>
  </mergeCells>
  <pageMargins left="0.70866141732283472" right="0.70866141732283472" top="0.74803149606299213" bottom="0.74803149606299213" header="0.31496062992125984" footer="0.31496062992125984"/>
  <pageSetup paperSize="9" scale="52" fitToWidth="0" orientation="landscape" r:id="rId1"/>
  <rowBreaks count="5" manualBreakCount="5">
    <brk id="29" max="23" man="1"/>
    <brk id="46" max="27" man="1"/>
    <brk id="67" max="23" man="1"/>
    <brk id="71" max="23" man="1"/>
    <brk id="80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workbookViewId="0">
      <selection activeCell="A11" sqref="A11:XFD11"/>
    </sheetView>
  </sheetViews>
  <sheetFormatPr defaultColWidth="1.140625" defaultRowHeight="15" x14ac:dyDescent="0.25"/>
  <cols>
    <col min="1" max="1" width="14.28515625" style="281" customWidth="1"/>
    <col min="2" max="2" width="33.85546875" style="281" customWidth="1"/>
    <col min="3" max="3" width="8.140625" style="281" customWidth="1"/>
    <col min="4" max="4" width="8.7109375" style="281" customWidth="1"/>
    <col min="5" max="8" width="9.5703125" style="281" customWidth="1"/>
    <col min="9" max="9" width="10.85546875" style="281" customWidth="1"/>
    <col min="10" max="10" width="8.42578125" style="281" customWidth="1"/>
    <col min="11" max="11" width="7.140625" style="281" customWidth="1"/>
    <col min="12" max="12" width="7.85546875" style="281" customWidth="1"/>
    <col min="13" max="13" width="9.5703125" style="485" customWidth="1"/>
    <col min="14" max="15" width="5.85546875" style="485" customWidth="1"/>
    <col min="16" max="16" width="5.85546875" style="282" customWidth="1"/>
    <col min="17" max="17" width="8.140625" style="485" customWidth="1"/>
    <col min="18" max="19" width="5.85546875" style="485" customWidth="1"/>
    <col min="20" max="20" width="5.85546875" style="282" customWidth="1"/>
    <col min="21" max="23" width="1.140625" style="281" hidden="1" customWidth="1"/>
    <col min="24" max="24" width="6.85546875" style="281" customWidth="1"/>
    <col min="25" max="25" width="5.7109375" style="281" customWidth="1"/>
    <col min="26" max="26" width="7.140625" style="281" customWidth="1"/>
    <col min="27" max="27" width="5.140625" style="281" customWidth="1"/>
    <col min="28" max="16384" width="1.140625" style="281"/>
  </cols>
  <sheetData>
    <row r="1" spans="1:27" ht="24" customHeight="1" x14ac:dyDescent="0.3">
      <c r="A1" s="280" t="s">
        <v>279</v>
      </c>
      <c r="M1" s="282"/>
      <c r="N1" s="282"/>
      <c r="O1" s="282"/>
      <c r="Q1" s="282"/>
      <c r="R1" s="282"/>
      <c r="S1" s="282"/>
    </row>
    <row r="2" spans="1:27" ht="31.5" customHeight="1" x14ac:dyDescent="0.3">
      <c r="A2" s="616" t="s">
        <v>0</v>
      </c>
      <c r="B2" s="617" t="s">
        <v>280</v>
      </c>
      <c r="C2" s="597" t="s">
        <v>281</v>
      </c>
      <c r="D2" s="597"/>
      <c r="E2" s="584" t="s">
        <v>282</v>
      </c>
      <c r="F2" s="585"/>
      <c r="G2" s="585"/>
      <c r="H2" s="585"/>
      <c r="I2" s="585"/>
      <c r="J2" s="585"/>
      <c r="K2" s="585"/>
      <c r="L2" s="586"/>
      <c r="M2" s="587" t="s">
        <v>283</v>
      </c>
      <c r="N2" s="587"/>
      <c r="O2" s="587"/>
      <c r="P2" s="587"/>
      <c r="Q2" s="587"/>
      <c r="R2" s="587"/>
      <c r="S2" s="587"/>
      <c r="T2" s="587"/>
    </row>
    <row r="3" spans="1:27" ht="48.75" customHeight="1" x14ac:dyDescent="0.25">
      <c r="A3" s="616"/>
      <c r="B3" s="617"/>
      <c r="C3" s="597"/>
      <c r="D3" s="597"/>
      <c r="E3" s="588" t="s">
        <v>285</v>
      </c>
      <c r="F3" s="591" t="s">
        <v>286</v>
      </c>
      <c r="G3" s="584" t="s">
        <v>287</v>
      </c>
      <c r="H3" s="585"/>
      <c r="I3" s="585"/>
      <c r="J3" s="585"/>
      <c r="K3" s="585"/>
      <c r="L3" s="586"/>
      <c r="M3" s="579" t="s">
        <v>288</v>
      </c>
      <c r="N3" s="580"/>
      <c r="O3" s="580"/>
      <c r="P3" s="594"/>
      <c r="Q3" s="594"/>
      <c r="R3" s="594"/>
      <c r="S3" s="594"/>
      <c r="T3" s="595"/>
    </row>
    <row r="4" spans="1:27" ht="54.75" customHeight="1" x14ac:dyDescent="0.25">
      <c r="A4" s="616"/>
      <c r="B4" s="617"/>
      <c r="C4" s="597"/>
      <c r="D4" s="597"/>
      <c r="E4" s="589"/>
      <c r="F4" s="592"/>
      <c r="G4" s="599" t="s">
        <v>290</v>
      </c>
      <c r="H4" s="597" t="s">
        <v>291</v>
      </c>
      <c r="I4" s="597"/>
      <c r="J4" s="602" t="s">
        <v>292</v>
      </c>
      <c r="K4" s="602" t="s">
        <v>293</v>
      </c>
      <c r="L4" s="603" t="s">
        <v>294</v>
      </c>
      <c r="M4" s="579" t="s">
        <v>295</v>
      </c>
      <c r="N4" s="580"/>
      <c r="O4" s="580"/>
      <c r="P4" s="581"/>
      <c r="Q4" s="606" t="s">
        <v>296</v>
      </c>
      <c r="R4" s="606"/>
      <c r="S4" s="606"/>
      <c r="T4" s="607"/>
    </row>
    <row r="5" spans="1:27" ht="24.75" customHeight="1" x14ac:dyDescent="0.25">
      <c r="A5" s="616"/>
      <c r="B5" s="617"/>
      <c r="C5" s="597"/>
      <c r="D5" s="597"/>
      <c r="E5" s="589"/>
      <c r="F5" s="592"/>
      <c r="G5" s="600"/>
      <c r="H5" s="610" t="s">
        <v>299</v>
      </c>
      <c r="I5" s="611"/>
      <c r="J5" s="576"/>
      <c r="K5" s="576"/>
      <c r="L5" s="604"/>
      <c r="M5" s="582" t="s">
        <v>300</v>
      </c>
      <c r="N5" s="570" t="s">
        <v>301</v>
      </c>
      <c r="O5" s="570" t="s">
        <v>302</v>
      </c>
      <c r="P5" s="583" t="s">
        <v>303</v>
      </c>
      <c r="Q5" s="582" t="s">
        <v>300</v>
      </c>
      <c r="R5" s="570" t="s">
        <v>301</v>
      </c>
      <c r="S5" s="570" t="s">
        <v>302</v>
      </c>
      <c r="T5" s="573" t="s">
        <v>303</v>
      </c>
    </row>
    <row r="6" spans="1:27" ht="21" customHeight="1" x14ac:dyDescent="0.25">
      <c r="A6" s="616"/>
      <c r="B6" s="617"/>
      <c r="C6" s="597"/>
      <c r="D6" s="597"/>
      <c r="E6" s="589"/>
      <c r="F6" s="592"/>
      <c r="G6" s="600"/>
      <c r="H6" s="569" t="s">
        <v>304</v>
      </c>
      <c r="I6" s="569" t="s">
        <v>305</v>
      </c>
      <c r="J6" s="576"/>
      <c r="K6" s="576"/>
      <c r="L6" s="604"/>
      <c r="M6" s="582"/>
      <c r="N6" s="571"/>
      <c r="O6" s="571"/>
      <c r="P6" s="583"/>
      <c r="Q6" s="582"/>
      <c r="R6" s="571"/>
      <c r="S6" s="571"/>
      <c r="T6" s="573"/>
    </row>
    <row r="7" spans="1:27" ht="99" customHeight="1" x14ac:dyDescent="0.25">
      <c r="A7" s="616"/>
      <c r="B7" s="617"/>
      <c r="C7" s="510" t="s">
        <v>306</v>
      </c>
      <c r="D7" s="285" t="s">
        <v>307</v>
      </c>
      <c r="E7" s="590"/>
      <c r="F7" s="593"/>
      <c r="G7" s="601"/>
      <c r="H7" s="569"/>
      <c r="I7" s="569"/>
      <c r="J7" s="577"/>
      <c r="K7" s="577"/>
      <c r="L7" s="605"/>
      <c r="M7" s="582"/>
      <c r="N7" s="572"/>
      <c r="O7" s="572"/>
      <c r="P7" s="583"/>
      <c r="Q7" s="582"/>
      <c r="R7" s="572"/>
      <c r="S7" s="572"/>
      <c r="T7" s="573"/>
    </row>
    <row r="8" spans="1:27" s="298" customFormat="1" ht="57.75" customHeight="1" x14ac:dyDescent="0.35">
      <c r="A8" s="286" t="s">
        <v>250</v>
      </c>
      <c r="B8" s="287" t="s">
        <v>308</v>
      </c>
      <c r="C8" s="288"/>
      <c r="D8" s="288"/>
      <c r="E8" s="288">
        <f t="shared" ref="E8:T8" si="0">SUM(E9:E19)</f>
        <v>1300</v>
      </c>
      <c r="F8" s="288">
        <f t="shared" si="0"/>
        <v>0</v>
      </c>
      <c r="G8" s="288">
        <f t="shared" si="0"/>
        <v>1300</v>
      </c>
      <c r="H8" s="288">
        <f t="shared" si="0"/>
        <v>664</v>
      </c>
      <c r="I8" s="288">
        <f t="shared" si="0"/>
        <v>602</v>
      </c>
      <c r="J8" s="288">
        <f t="shared" si="0"/>
        <v>0</v>
      </c>
      <c r="K8" s="288">
        <f t="shared" si="0"/>
        <v>28</v>
      </c>
      <c r="L8" s="289">
        <f t="shared" si="0"/>
        <v>6</v>
      </c>
      <c r="M8" s="290">
        <f t="shared" si="0"/>
        <v>384</v>
      </c>
      <c r="N8" s="290">
        <f t="shared" si="0"/>
        <v>0</v>
      </c>
      <c r="O8" s="290">
        <f t="shared" si="0"/>
        <v>2</v>
      </c>
      <c r="P8" s="291">
        <f t="shared" si="0"/>
        <v>4</v>
      </c>
      <c r="Q8" s="290">
        <f t="shared" si="0"/>
        <v>642</v>
      </c>
      <c r="R8" s="292">
        <f t="shared" si="0"/>
        <v>0</v>
      </c>
      <c r="S8" s="292">
        <f t="shared" si="0"/>
        <v>0</v>
      </c>
      <c r="T8" s="293">
        <f t="shared" si="0"/>
        <v>0</v>
      </c>
    </row>
    <row r="9" spans="1:27" s="314" customFormat="1" ht="21" x14ac:dyDescent="0.25">
      <c r="A9" s="302" t="s">
        <v>313</v>
      </c>
      <c r="B9" s="487" t="s">
        <v>314</v>
      </c>
      <c r="C9" s="303" t="s">
        <v>230</v>
      </c>
      <c r="D9" s="304">
        <v>1</v>
      </c>
      <c r="E9" s="305">
        <v>72</v>
      </c>
      <c r="F9" s="305">
        <v>0</v>
      </c>
      <c r="G9" s="305">
        <v>72</v>
      </c>
      <c r="H9" s="305">
        <f>G9-I9-K9-L9</f>
        <v>32</v>
      </c>
      <c r="I9" s="305">
        <v>34</v>
      </c>
      <c r="J9" s="305"/>
      <c r="K9" s="305">
        <v>4</v>
      </c>
      <c r="L9" s="306">
        <v>2</v>
      </c>
      <c r="M9" s="307">
        <v>66</v>
      </c>
      <c r="N9" s="307"/>
      <c r="O9" s="307">
        <v>2</v>
      </c>
      <c r="P9" s="497">
        <v>4</v>
      </c>
      <c r="Q9" s="307"/>
      <c r="R9" s="309"/>
      <c r="S9" s="309"/>
      <c r="T9" s="310"/>
      <c r="X9" s="314">
        <f>SUM(M9+Q9)</f>
        <v>66</v>
      </c>
      <c r="Y9" s="511">
        <v>66</v>
      </c>
      <c r="Z9" s="511">
        <v>2</v>
      </c>
      <c r="AA9" s="511">
        <v>4</v>
      </c>
    </row>
    <row r="10" spans="1:27" s="318" customFormat="1" ht="21" x14ac:dyDescent="0.35">
      <c r="A10" s="315" t="s">
        <v>315</v>
      </c>
      <c r="B10" s="316" t="s">
        <v>82</v>
      </c>
      <c r="C10" s="317" t="s">
        <v>316</v>
      </c>
      <c r="D10" s="317">
        <v>3</v>
      </c>
      <c r="E10" s="305">
        <v>108</v>
      </c>
      <c r="F10" s="305">
        <v>0</v>
      </c>
      <c r="G10" s="305">
        <v>108</v>
      </c>
      <c r="H10" s="305">
        <f t="shared" ref="H10:H19" si="1">G10-I10-K10-L10</f>
        <v>52</v>
      </c>
      <c r="I10" s="305">
        <v>54</v>
      </c>
      <c r="J10" s="305"/>
      <c r="K10" s="305">
        <v>2</v>
      </c>
      <c r="L10" s="306"/>
      <c r="M10" s="307"/>
      <c r="N10" s="307"/>
      <c r="O10" s="307"/>
      <c r="P10" s="308"/>
      <c r="Q10" s="307">
        <v>60</v>
      </c>
      <c r="R10" s="309"/>
      <c r="S10" s="309"/>
      <c r="T10" s="310"/>
      <c r="X10" s="314">
        <f t="shared" ref="X10:X29" si="2">SUM(M10+Q10)</f>
        <v>60</v>
      </c>
      <c r="Y10" s="512">
        <v>60</v>
      </c>
    </row>
    <row r="11" spans="1:27" s="318" customFormat="1" ht="21" x14ac:dyDescent="0.35">
      <c r="A11" s="315" t="s">
        <v>317</v>
      </c>
      <c r="B11" s="316" t="s">
        <v>83</v>
      </c>
      <c r="C11" s="317" t="s">
        <v>316</v>
      </c>
      <c r="D11" s="317">
        <v>2</v>
      </c>
      <c r="E11" s="305">
        <v>136</v>
      </c>
      <c r="F11" s="305">
        <v>0</v>
      </c>
      <c r="G11" s="305">
        <v>136</v>
      </c>
      <c r="H11" s="305">
        <f t="shared" si="1"/>
        <v>88</v>
      </c>
      <c r="I11" s="305">
        <v>46</v>
      </c>
      <c r="J11" s="305"/>
      <c r="K11" s="305">
        <v>2</v>
      </c>
      <c r="L11" s="306"/>
      <c r="M11" s="307">
        <v>52</v>
      </c>
      <c r="N11" s="307"/>
      <c r="O11" s="307"/>
      <c r="P11" s="308"/>
      <c r="Q11" s="499">
        <v>84</v>
      </c>
      <c r="R11" s="309"/>
      <c r="S11" s="309"/>
      <c r="T11" s="310"/>
      <c r="X11" s="314">
        <f t="shared" si="2"/>
        <v>136</v>
      </c>
      <c r="Y11" s="318">
        <v>136</v>
      </c>
    </row>
    <row r="12" spans="1:27" s="318" customFormat="1" ht="21" x14ac:dyDescent="0.35">
      <c r="A12" s="315" t="s">
        <v>262</v>
      </c>
      <c r="B12" s="316" t="s">
        <v>85</v>
      </c>
      <c r="C12" s="317" t="s">
        <v>316</v>
      </c>
      <c r="D12" s="317">
        <v>2</v>
      </c>
      <c r="E12" s="305">
        <v>72</v>
      </c>
      <c r="F12" s="305">
        <v>0</v>
      </c>
      <c r="G12" s="305">
        <v>72</v>
      </c>
      <c r="H12" s="305">
        <f t="shared" si="1"/>
        <v>42</v>
      </c>
      <c r="I12" s="305">
        <v>28</v>
      </c>
      <c r="J12" s="305"/>
      <c r="K12" s="305">
        <v>2</v>
      </c>
      <c r="L12" s="306"/>
      <c r="M12" s="307"/>
      <c r="N12" s="307"/>
      <c r="O12" s="307"/>
      <c r="P12" s="308"/>
      <c r="Q12" s="499">
        <v>72</v>
      </c>
      <c r="R12" s="309"/>
      <c r="S12" s="309"/>
      <c r="T12" s="310"/>
      <c r="X12" s="314">
        <f t="shared" si="2"/>
        <v>72</v>
      </c>
      <c r="Y12" s="512">
        <v>72</v>
      </c>
    </row>
    <row r="13" spans="1:27" s="318" customFormat="1" ht="21" x14ac:dyDescent="0.35">
      <c r="A13" s="315" t="s">
        <v>318</v>
      </c>
      <c r="B13" s="316" t="s">
        <v>86</v>
      </c>
      <c r="C13" s="317" t="s">
        <v>316</v>
      </c>
      <c r="D13" s="317">
        <v>2</v>
      </c>
      <c r="E13" s="305">
        <v>72</v>
      </c>
      <c r="F13" s="305">
        <v>0</v>
      </c>
      <c r="G13" s="305">
        <v>72</v>
      </c>
      <c r="H13" s="305">
        <f t="shared" si="1"/>
        <v>0</v>
      </c>
      <c r="I13" s="305">
        <v>70</v>
      </c>
      <c r="J13" s="305"/>
      <c r="K13" s="305">
        <v>2</v>
      </c>
      <c r="L13" s="306"/>
      <c r="M13" s="307">
        <v>30</v>
      </c>
      <c r="N13" s="307"/>
      <c r="O13" s="307"/>
      <c r="P13" s="308"/>
      <c r="Q13" s="499">
        <v>42</v>
      </c>
      <c r="R13" s="309"/>
      <c r="S13" s="309"/>
      <c r="T13" s="310"/>
      <c r="X13" s="314">
        <f t="shared" si="2"/>
        <v>72</v>
      </c>
      <c r="Y13" s="318">
        <v>72</v>
      </c>
    </row>
    <row r="14" spans="1:27" s="318" customFormat="1" ht="21" x14ac:dyDescent="0.35">
      <c r="A14" s="315" t="s">
        <v>255</v>
      </c>
      <c r="B14" s="488" t="s">
        <v>87</v>
      </c>
      <c r="C14" s="303" t="s">
        <v>230</v>
      </c>
      <c r="D14" s="317">
        <v>3</v>
      </c>
      <c r="E14" s="305">
        <v>340</v>
      </c>
      <c r="F14" s="305">
        <v>0</v>
      </c>
      <c r="G14" s="305">
        <v>340</v>
      </c>
      <c r="H14" s="305">
        <f t="shared" si="1"/>
        <v>220</v>
      </c>
      <c r="I14" s="305">
        <v>114</v>
      </c>
      <c r="J14" s="305"/>
      <c r="K14" s="305">
        <v>4</v>
      </c>
      <c r="L14" s="306">
        <v>2</v>
      </c>
      <c r="M14" s="307">
        <v>86</v>
      </c>
      <c r="N14" s="307"/>
      <c r="O14" s="307"/>
      <c r="P14" s="308"/>
      <c r="Q14" s="307">
        <v>156</v>
      </c>
      <c r="R14" s="309"/>
      <c r="S14" s="309"/>
      <c r="T14" s="310"/>
      <c r="X14" s="314">
        <f t="shared" si="2"/>
        <v>242</v>
      </c>
      <c r="Y14" s="318">
        <v>242</v>
      </c>
    </row>
    <row r="15" spans="1:27" s="318" customFormat="1" ht="21" x14ac:dyDescent="0.35">
      <c r="A15" s="315" t="s">
        <v>319</v>
      </c>
      <c r="B15" s="316" t="s">
        <v>320</v>
      </c>
      <c r="C15" s="317" t="s">
        <v>316</v>
      </c>
      <c r="D15" s="317">
        <v>3</v>
      </c>
      <c r="E15" s="305">
        <v>108</v>
      </c>
      <c r="F15" s="305">
        <v>0</v>
      </c>
      <c r="G15" s="305">
        <v>108</v>
      </c>
      <c r="H15" s="305">
        <f t="shared" si="1"/>
        <v>26</v>
      </c>
      <c r="I15" s="305">
        <v>80</v>
      </c>
      <c r="J15" s="305"/>
      <c r="K15" s="305">
        <v>2</v>
      </c>
      <c r="L15" s="306"/>
      <c r="M15" s="307"/>
      <c r="N15" s="307"/>
      <c r="O15" s="307"/>
      <c r="P15" s="308"/>
      <c r="Q15" s="307">
        <v>60</v>
      </c>
      <c r="R15" s="309"/>
      <c r="S15" s="309"/>
      <c r="T15" s="310"/>
      <c r="X15" s="314">
        <f t="shared" si="2"/>
        <v>60</v>
      </c>
      <c r="Y15" s="512">
        <v>60</v>
      </c>
    </row>
    <row r="16" spans="1:27" s="318" customFormat="1" ht="21" x14ac:dyDescent="0.35">
      <c r="A16" s="315" t="s">
        <v>321</v>
      </c>
      <c r="B16" s="319" t="s">
        <v>39</v>
      </c>
      <c r="C16" s="317" t="s">
        <v>316</v>
      </c>
      <c r="D16" s="317">
        <v>2</v>
      </c>
      <c r="E16" s="305">
        <v>72</v>
      </c>
      <c r="F16" s="305">
        <v>0</v>
      </c>
      <c r="G16" s="305">
        <v>72</v>
      </c>
      <c r="H16" s="305">
        <f t="shared" si="1"/>
        <v>12</v>
      </c>
      <c r="I16" s="305">
        <v>58</v>
      </c>
      <c r="J16" s="305"/>
      <c r="K16" s="305">
        <v>2</v>
      </c>
      <c r="L16" s="306"/>
      <c r="M16" s="307">
        <v>30</v>
      </c>
      <c r="N16" s="307"/>
      <c r="O16" s="307"/>
      <c r="P16" s="308"/>
      <c r="Q16" s="499">
        <v>42</v>
      </c>
      <c r="R16" s="309"/>
      <c r="S16" s="309"/>
      <c r="T16" s="310"/>
      <c r="X16" s="314">
        <f t="shared" si="2"/>
        <v>72</v>
      </c>
      <c r="Y16" s="318">
        <v>72</v>
      </c>
    </row>
    <row r="17" spans="1:27" s="318" customFormat="1" ht="40.5" x14ac:dyDescent="0.35">
      <c r="A17" s="315" t="s">
        <v>322</v>
      </c>
      <c r="B17" s="316" t="s">
        <v>323</v>
      </c>
      <c r="C17" s="317" t="s">
        <v>316</v>
      </c>
      <c r="D17" s="317">
        <v>2</v>
      </c>
      <c r="E17" s="305">
        <v>68</v>
      </c>
      <c r="F17" s="305">
        <v>0</v>
      </c>
      <c r="G17" s="305">
        <v>68</v>
      </c>
      <c r="H17" s="305">
        <f t="shared" si="1"/>
        <v>20</v>
      </c>
      <c r="I17" s="305">
        <v>46</v>
      </c>
      <c r="J17" s="305"/>
      <c r="K17" s="305">
        <v>2</v>
      </c>
      <c r="L17" s="306"/>
      <c r="M17" s="307">
        <v>48</v>
      </c>
      <c r="N17" s="307"/>
      <c r="O17" s="307"/>
      <c r="P17" s="308"/>
      <c r="Q17" s="499">
        <v>20</v>
      </c>
      <c r="R17" s="309"/>
      <c r="S17" s="309"/>
      <c r="T17" s="310"/>
      <c r="X17" s="314">
        <f t="shared" si="2"/>
        <v>68</v>
      </c>
      <c r="Y17" s="318">
        <v>68</v>
      </c>
    </row>
    <row r="18" spans="1:27" s="318" customFormat="1" ht="21" x14ac:dyDescent="0.35">
      <c r="A18" s="315" t="s">
        <v>324</v>
      </c>
      <c r="B18" s="488" t="s">
        <v>89</v>
      </c>
      <c r="C18" s="303" t="s">
        <v>230</v>
      </c>
      <c r="D18" s="317">
        <v>3</v>
      </c>
      <c r="E18" s="305">
        <v>180</v>
      </c>
      <c r="F18" s="305">
        <v>0</v>
      </c>
      <c r="G18" s="305">
        <v>180</v>
      </c>
      <c r="H18" s="305">
        <f t="shared" si="1"/>
        <v>140</v>
      </c>
      <c r="I18" s="305">
        <v>34</v>
      </c>
      <c r="J18" s="305"/>
      <c r="K18" s="305">
        <v>4</v>
      </c>
      <c r="L18" s="306">
        <v>2</v>
      </c>
      <c r="M18" s="307"/>
      <c r="N18" s="307"/>
      <c r="O18" s="307"/>
      <c r="P18" s="308"/>
      <c r="Q18" s="307">
        <v>106</v>
      </c>
      <c r="R18" s="309"/>
      <c r="S18" s="309"/>
      <c r="T18" s="310"/>
      <c r="X18" s="314">
        <f t="shared" si="2"/>
        <v>106</v>
      </c>
      <c r="Y18" s="512">
        <v>106</v>
      </c>
    </row>
    <row r="19" spans="1:27" s="318" customFormat="1" ht="21" x14ac:dyDescent="0.35">
      <c r="A19" s="315" t="s">
        <v>325</v>
      </c>
      <c r="B19" s="316" t="s">
        <v>90</v>
      </c>
      <c r="C19" s="317" t="s">
        <v>316</v>
      </c>
      <c r="D19" s="317">
        <v>1</v>
      </c>
      <c r="E19" s="305">
        <v>72</v>
      </c>
      <c r="F19" s="305">
        <v>0</v>
      </c>
      <c r="G19" s="305">
        <v>72</v>
      </c>
      <c r="H19" s="305">
        <f t="shared" si="1"/>
        <v>32</v>
      </c>
      <c r="I19" s="305">
        <v>38</v>
      </c>
      <c r="J19" s="305"/>
      <c r="K19" s="305">
        <v>2</v>
      </c>
      <c r="L19" s="306"/>
      <c r="M19" s="499">
        <v>72</v>
      </c>
      <c r="N19" s="307"/>
      <c r="O19" s="307"/>
      <c r="P19" s="308"/>
      <c r="Q19" s="307"/>
      <c r="R19" s="305"/>
      <c r="S19" s="307"/>
      <c r="T19" s="310"/>
      <c r="X19" s="314">
        <f t="shared" si="2"/>
        <v>72</v>
      </c>
      <c r="Y19" s="298">
        <v>72</v>
      </c>
    </row>
    <row r="20" spans="1:27" s="318" customFormat="1" ht="60.75" x14ac:dyDescent="0.35">
      <c r="A20" s="315" t="s">
        <v>37</v>
      </c>
      <c r="B20" s="316" t="s">
        <v>264</v>
      </c>
      <c r="C20" s="317" t="s">
        <v>316</v>
      </c>
      <c r="D20" s="317">
        <v>3</v>
      </c>
      <c r="E20" s="305">
        <v>72</v>
      </c>
      <c r="F20" s="305">
        <v>2</v>
      </c>
      <c r="G20" s="305">
        <f t="shared" ref="G20" si="3">E20-F20</f>
        <v>70</v>
      </c>
      <c r="H20" s="305">
        <f t="shared" ref="H20" si="4">G20-I20-K20-L20</f>
        <v>16</v>
      </c>
      <c r="I20" s="305">
        <v>52</v>
      </c>
      <c r="J20" s="305"/>
      <c r="K20" s="305">
        <v>2</v>
      </c>
      <c r="L20" s="306"/>
      <c r="M20" s="307"/>
      <c r="N20" s="307"/>
      <c r="O20" s="307"/>
      <c r="P20" s="308"/>
      <c r="Q20" s="307">
        <v>34</v>
      </c>
      <c r="R20" s="309">
        <v>2</v>
      </c>
      <c r="S20" s="309"/>
      <c r="T20" s="310"/>
      <c r="X20" s="314">
        <f t="shared" si="2"/>
        <v>34</v>
      </c>
      <c r="Y20" s="512">
        <v>34</v>
      </c>
    </row>
    <row r="21" spans="1:27" s="318" customFormat="1" ht="48" customHeight="1" x14ac:dyDescent="0.35">
      <c r="A21" s="347" t="s">
        <v>8</v>
      </c>
      <c r="B21" s="348" t="s">
        <v>121</v>
      </c>
      <c r="C21" s="317" t="s">
        <v>316</v>
      </c>
      <c r="D21" s="349">
        <v>1</v>
      </c>
      <c r="E21" s="350">
        <v>36</v>
      </c>
      <c r="F21" s="305">
        <v>2</v>
      </c>
      <c r="G21" s="350">
        <f>E21-F21</f>
        <v>34</v>
      </c>
      <c r="H21" s="351">
        <f>G21-I21-J21-K21-L21</f>
        <v>16</v>
      </c>
      <c r="I21" s="305">
        <v>16</v>
      </c>
      <c r="J21" s="350"/>
      <c r="K21" s="350">
        <v>2</v>
      </c>
      <c r="L21" s="353"/>
      <c r="M21" s="499">
        <v>34</v>
      </c>
      <c r="N21" s="307">
        <v>2</v>
      </c>
      <c r="O21" s="307"/>
      <c r="P21" s="354"/>
      <c r="Q21" s="307"/>
      <c r="R21" s="309"/>
      <c r="S21" s="309"/>
      <c r="T21" s="310"/>
      <c r="X21" s="314">
        <f t="shared" si="2"/>
        <v>34</v>
      </c>
      <c r="Y21" s="298">
        <v>34</v>
      </c>
    </row>
    <row r="22" spans="1:27" s="318" customFormat="1" ht="21" x14ac:dyDescent="0.35">
      <c r="A22" s="347" t="s">
        <v>43</v>
      </c>
      <c r="B22" s="359" t="s">
        <v>78</v>
      </c>
      <c r="C22" s="317" t="s">
        <v>316</v>
      </c>
      <c r="D22" s="349">
        <v>1</v>
      </c>
      <c r="E22" s="350">
        <v>36</v>
      </c>
      <c r="F22" s="305">
        <v>2</v>
      </c>
      <c r="G22" s="350">
        <f t="shared" ref="G22:G23" si="5">E22-F22</f>
        <v>34</v>
      </c>
      <c r="H22" s="351">
        <f t="shared" ref="H22:H23" si="6">G22-I22-J22-K22-L22</f>
        <v>16</v>
      </c>
      <c r="I22" s="305">
        <v>16</v>
      </c>
      <c r="J22" s="350"/>
      <c r="K22" s="350">
        <v>2</v>
      </c>
      <c r="L22" s="353"/>
      <c r="M22" s="499">
        <v>34</v>
      </c>
      <c r="N22" s="307">
        <v>2</v>
      </c>
      <c r="O22" s="307"/>
      <c r="P22" s="354"/>
      <c r="Q22" s="364"/>
      <c r="R22" s="362"/>
      <c r="S22" s="362"/>
      <c r="T22" s="310"/>
      <c r="X22" s="314">
        <f t="shared" si="2"/>
        <v>34</v>
      </c>
      <c r="Y22" s="298">
        <v>34</v>
      </c>
    </row>
    <row r="23" spans="1:27" s="318" customFormat="1" ht="40.5" x14ac:dyDescent="0.35">
      <c r="A23" s="347" t="s">
        <v>44</v>
      </c>
      <c r="B23" s="359" t="s">
        <v>123</v>
      </c>
      <c r="C23" s="317" t="s">
        <v>316</v>
      </c>
      <c r="D23" s="349">
        <v>1</v>
      </c>
      <c r="E23" s="350">
        <v>36</v>
      </c>
      <c r="F23" s="305">
        <v>2</v>
      </c>
      <c r="G23" s="350">
        <f t="shared" si="5"/>
        <v>34</v>
      </c>
      <c r="H23" s="351">
        <f t="shared" si="6"/>
        <v>18</v>
      </c>
      <c r="I23" s="305">
        <v>16</v>
      </c>
      <c r="J23" s="350"/>
      <c r="K23" s="350"/>
      <c r="L23" s="353"/>
      <c r="M23" s="499">
        <v>34</v>
      </c>
      <c r="N23" s="307">
        <v>2</v>
      </c>
      <c r="O23" s="307"/>
      <c r="P23" s="354"/>
      <c r="Q23" s="364"/>
      <c r="R23" s="362"/>
      <c r="S23" s="362"/>
      <c r="T23" s="310"/>
      <c r="X23" s="314">
        <f t="shared" si="2"/>
        <v>34</v>
      </c>
      <c r="Y23" s="298">
        <v>34</v>
      </c>
    </row>
    <row r="24" spans="1:27" s="318" customFormat="1" ht="57" customHeight="1" x14ac:dyDescent="0.35">
      <c r="A24" s="490" t="s">
        <v>13</v>
      </c>
      <c r="B24" s="490" t="s">
        <v>125</v>
      </c>
      <c r="C24" s="618" t="s">
        <v>344</v>
      </c>
      <c r="D24" s="621">
        <v>1</v>
      </c>
      <c r="E24" s="350">
        <v>36</v>
      </c>
      <c r="F24" s="350">
        <v>2</v>
      </c>
      <c r="G24" s="350">
        <f>E24-F24</f>
        <v>34</v>
      </c>
      <c r="H24" s="351">
        <f>G24-I24-J24-K24-L24</f>
        <v>14</v>
      </c>
      <c r="I24" s="350">
        <v>20</v>
      </c>
      <c r="J24" s="350"/>
      <c r="K24" s="350"/>
      <c r="L24" s="353"/>
      <c r="M24" s="364">
        <v>34</v>
      </c>
      <c r="N24" s="364">
        <v>2</v>
      </c>
      <c r="O24" s="364"/>
      <c r="P24" s="509"/>
      <c r="Q24" s="364"/>
      <c r="R24" s="362"/>
      <c r="S24" s="362"/>
      <c r="T24" s="310"/>
      <c r="X24" s="314">
        <f t="shared" si="2"/>
        <v>34</v>
      </c>
      <c r="Y24" s="298">
        <v>34</v>
      </c>
    </row>
    <row r="25" spans="1:27" s="318" customFormat="1" ht="101.25" x14ac:dyDescent="0.35">
      <c r="A25" s="347" t="s">
        <v>15</v>
      </c>
      <c r="B25" s="490" t="s">
        <v>126</v>
      </c>
      <c r="C25" s="619"/>
      <c r="D25" s="622"/>
      <c r="E25" s="350">
        <v>42</v>
      </c>
      <c r="F25" s="352">
        <v>2</v>
      </c>
      <c r="G25" s="350">
        <f>E25-F25</f>
        <v>40</v>
      </c>
      <c r="H25" s="351">
        <f>G25-I25-J25-K25-L25</f>
        <v>14</v>
      </c>
      <c r="I25" s="352">
        <v>20</v>
      </c>
      <c r="J25" s="350"/>
      <c r="K25" s="350">
        <v>4</v>
      </c>
      <c r="L25" s="353">
        <v>2</v>
      </c>
      <c r="M25" s="360">
        <v>34</v>
      </c>
      <c r="N25" s="360">
        <v>2</v>
      </c>
      <c r="O25" s="360">
        <v>2</v>
      </c>
      <c r="P25" s="498">
        <v>4</v>
      </c>
      <c r="Q25" s="360"/>
      <c r="R25" s="361"/>
      <c r="S25" s="361"/>
      <c r="T25" s="353"/>
      <c r="X25" s="314">
        <f t="shared" si="2"/>
        <v>34</v>
      </c>
      <c r="Y25" s="298">
        <v>34</v>
      </c>
      <c r="Z25" s="318">
        <v>2</v>
      </c>
      <c r="AA25" s="318">
        <v>4</v>
      </c>
    </row>
    <row r="26" spans="1:27" s="318" customFormat="1" ht="31.5" customHeight="1" x14ac:dyDescent="0.35">
      <c r="A26" s="376" t="s">
        <v>266</v>
      </c>
      <c r="B26" s="348" t="s">
        <v>17</v>
      </c>
      <c r="C26" s="352" t="s">
        <v>316</v>
      </c>
      <c r="D26" s="352">
        <v>1</v>
      </c>
      <c r="E26" s="352">
        <v>36</v>
      </c>
      <c r="F26" s="350"/>
      <c r="G26" s="350"/>
      <c r="H26" s="350"/>
      <c r="I26" s="350"/>
      <c r="J26" s="350">
        <v>36</v>
      </c>
      <c r="K26" s="350"/>
      <c r="L26" s="353"/>
      <c r="M26" s="500">
        <v>36</v>
      </c>
      <c r="N26" s="360"/>
      <c r="O26" s="360"/>
      <c r="P26" s="356"/>
      <c r="Q26" s="360"/>
      <c r="R26" s="361"/>
      <c r="S26" s="361"/>
      <c r="T26" s="353"/>
      <c r="X26" s="314">
        <f t="shared" si="2"/>
        <v>36</v>
      </c>
      <c r="Y26" s="298">
        <v>36</v>
      </c>
    </row>
    <row r="27" spans="1:27" s="318" customFormat="1" ht="40.5" x14ac:dyDescent="0.35">
      <c r="A27" s="347" t="s">
        <v>61</v>
      </c>
      <c r="B27" s="490" t="s">
        <v>128</v>
      </c>
      <c r="C27" s="618" t="s">
        <v>344</v>
      </c>
      <c r="D27" s="614">
        <v>2</v>
      </c>
      <c r="E27" s="350">
        <v>36</v>
      </c>
      <c r="F27" s="350">
        <v>2</v>
      </c>
      <c r="G27" s="350">
        <f>E27-F27</f>
        <v>34</v>
      </c>
      <c r="H27" s="351">
        <f>G27-I27-J27-K27-L27</f>
        <v>14</v>
      </c>
      <c r="I27" s="350">
        <v>20</v>
      </c>
      <c r="J27" s="350"/>
      <c r="K27" s="350"/>
      <c r="L27" s="353"/>
      <c r="M27" s="360"/>
      <c r="N27" s="360"/>
      <c r="O27" s="360"/>
      <c r="P27" s="356"/>
      <c r="Q27" s="360">
        <v>34</v>
      </c>
      <c r="R27" s="361">
        <v>2</v>
      </c>
      <c r="S27" s="361"/>
      <c r="T27" s="503"/>
      <c r="X27" s="314">
        <f t="shared" si="2"/>
        <v>34</v>
      </c>
      <c r="Y27" s="512">
        <v>34</v>
      </c>
    </row>
    <row r="28" spans="1:27" s="318" customFormat="1" ht="81" x14ac:dyDescent="0.35">
      <c r="A28" s="347" t="s">
        <v>62</v>
      </c>
      <c r="B28" s="490" t="s">
        <v>129</v>
      </c>
      <c r="C28" s="619"/>
      <c r="D28" s="620"/>
      <c r="E28" s="350">
        <v>42</v>
      </c>
      <c r="F28" s="350">
        <v>2</v>
      </c>
      <c r="G28" s="350">
        <f>E28-F28</f>
        <v>40</v>
      </c>
      <c r="H28" s="351">
        <f>G28-I28-J28-K28-L28</f>
        <v>14</v>
      </c>
      <c r="I28" s="350">
        <v>20</v>
      </c>
      <c r="J28" s="350"/>
      <c r="K28" s="350">
        <v>4</v>
      </c>
      <c r="L28" s="353">
        <v>2</v>
      </c>
      <c r="M28" s="360"/>
      <c r="N28" s="360"/>
      <c r="O28" s="360"/>
      <c r="P28" s="356"/>
      <c r="Q28" s="360">
        <v>34</v>
      </c>
      <c r="R28" s="361">
        <v>2</v>
      </c>
      <c r="S28" s="361">
        <v>2</v>
      </c>
      <c r="T28" s="503">
        <v>4</v>
      </c>
      <c r="X28" s="314">
        <f t="shared" si="2"/>
        <v>34</v>
      </c>
      <c r="Y28" s="512">
        <v>34</v>
      </c>
      <c r="Z28" s="318">
        <v>2</v>
      </c>
      <c r="AA28" s="318">
        <v>4</v>
      </c>
    </row>
    <row r="29" spans="1:27" s="318" customFormat="1" ht="21" x14ac:dyDescent="0.35">
      <c r="A29" s="376" t="s">
        <v>268</v>
      </c>
      <c r="B29" s="347" t="s">
        <v>17</v>
      </c>
      <c r="C29" s="375" t="s">
        <v>316</v>
      </c>
      <c r="D29" s="375">
        <v>2</v>
      </c>
      <c r="E29" s="352">
        <v>108</v>
      </c>
      <c r="F29" s="350"/>
      <c r="G29" s="350"/>
      <c r="H29" s="350"/>
      <c r="I29" s="350"/>
      <c r="J29" s="350">
        <v>108</v>
      </c>
      <c r="K29" s="350"/>
      <c r="L29" s="353"/>
      <c r="M29" s="360"/>
      <c r="N29" s="360"/>
      <c r="O29" s="360"/>
      <c r="P29" s="356"/>
      <c r="Q29" s="500">
        <v>108</v>
      </c>
      <c r="R29" s="361"/>
      <c r="S29" s="361"/>
      <c r="T29" s="353"/>
      <c r="X29" s="314">
        <f t="shared" si="2"/>
        <v>108</v>
      </c>
      <c r="Y29" s="512">
        <v>108</v>
      </c>
    </row>
    <row r="30" spans="1:27" s="318" customFormat="1" ht="33" customHeight="1" thickBot="1" x14ac:dyDescent="0.4">
      <c r="A30" s="422"/>
      <c r="B30" s="377" t="s">
        <v>28</v>
      </c>
      <c r="C30" s="422"/>
      <c r="D30" s="422"/>
      <c r="E30" s="423" t="e">
        <f>E8+#REF!+#REF!+#REF!+#REF!</f>
        <v>#REF!</v>
      </c>
      <c r="F30" s="424"/>
      <c r="G30" s="413"/>
      <c r="H30" s="413"/>
      <c r="I30" s="413"/>
      <c r="J30" s="413"/>
      <c r="K30" s="413"/>
      <c r="L30" s="381"/>
      <c r="M30" s="425"/>
      <c r="N30" s="425"/>
      <c r="O30" s="425"/>
      <c r="P30" s="426"/>
      <c r="Q30" s="427"/>
      <c r="R30" s="428"/>
      <c r="S30" s="428"/>
      <c r="T30" s="410"/>
    </row>
    <row r="31" spans="1:27" ht="35.25" customHeight="1" x14ac:dyDescent="0.35">
      <c r="A31" s="553" t="s">
        <v>330</v>
      </c>
      <c r="B31" s="554"/>
      <c r="C31" s="554"/>
      <c r="D31" s="554"/>
      <c r="E31" s="559"/>
      <c r="F31" s="432" t="e">
        <f>SUM(M31:T31)</f>
        <v>#REF!</v>
      </c>
      <c r="G31" s="562" t="s">
        <v>331</v>
      </c>
      <c r="H31" s="563"/>
      <c r="I31" s="563"/>
      <c r="J31" s="563"/>
      <c r="K31" s="563"/>
      <c r="L31" s="564"/>
      <c r="M31" s="433" t="e">
        <f>M8+#REF!+#REF!+M24+M25+M27+M28+#REF!+#REF!+#REF!</f>
        <v>#REF!</v>
      </c>
      <c r="N31" s="433" t="e">
        <f>N8+#REF!+#REF!+#REF!</f>
        <v>#REF!</v>
      </c>
      <c r="O31" s="433" t="e">
        <f>O8+#REF!+#REF!+#REF!</f>
        <v>#REF!</v>
      </c>
      <c r="P31" s="495" t="e">
        <f>P8+#REF!+#REF!+#REF!</f>
        <v>#REF!</v>
      </c>
      <c r="Q31" s="433" t="e">
        <f>Q8+#REF!+#REF!+Q24+Q25+Q27+Q28+#REF!+#REF!+#REF!</f>
        <v>#REF!</v>
      </c>
      <c r="R31" s="433" t="e">
        <f>R8+#REF!+#REF!+#REF!</f>
        <v>#REF!</v>
      </c>
      <c r="S31" s="433" t="e">
        <f>S8+#REF!+#REF!+#REF!</f>
        <v>#REF!</v>
      </c>
      <c r="T31" s="494" t="e">
        <f>T8+#REF!+#REF!+#REF!</f>
        <v>#REF!</v>
      </c>
    </row>
    <row r="32" spans="1:27" ht="27" customHeight="1" x14ac:dyDescent="0.35">
      <c r="A32" s="555"/>
      <c r="B32" s="556"/>
      <c r="C32" s="556"/>
      <c r="D32" s="556"/>
      <c r="E32" s="560"/>
      <c r="F32" s="435" t="e">
        <f>M32+Q32+#REF!+#REF!</f>
        <v>#REF!</v>
      </c>
      <c r="G32" s="547" t="s">
        <v>332</v>
      </c>
      <c r="H32" s="548"/>
      <c r="I32" s="548"/>
      <c r="J32" s="548"/>
      <c r="K32" s="548"/>
      <c r="L32" s="549"/>
      <c r="M32" s="436" t="e">
        <f>M26+M29+#REF!+#REF!</f>
        <v>#REF!</v>
      </c>
      <c r="N32" s="436"/>
      <c r="O32" s="436"/>
      <c r="P32" s="437"/>
      <c r="Q32" s="436" t="e">
        <f>Q26+Q29+#REF!+#REF!</f>
        <v>#REF!</v>
      </c>
      <c r="R32" s="436"/>
      <c r="S32" s="436"/>
      <c r="T32" s="438"/>
    </row>
    <row r="33" spans="1:43" ht="24.75" customHeight="1" x14ac:dyDescent="0.35">
      <c r="A33" s="555"/>
      <c r="B33" s="556"/>
      <c r="C33" s="556"/>
      <c r="D33" s="556"/>
      <c r="E33" s="560"/>
      <c r="F33" s="435" t="e">
        <f>M33+Q33+#REF!+#REF!</f>
        <v>#REF!</v>
      </c>
      <c r="G33" s="547" t="s">
        <v>333</v>
      </c>
      <c r="H33" s="548"/>
      <c r="I33" s="548"/>
      <c r="J33" s="548"/>
      <c r="K33" s="548"/>
      <c r="L33" s="549"/>
      <c r="M33" s="436" t="e">
        <f>#REF!+#REF!+#REF!+#REF!</f>
        <v>#REF!</v>
      </c>
      <c r="N33" s="436"/>
      <c r="O33" s="436"/>
      <c r="P33" s="437"/>
      <c r="Q33" s="436" t="e">
        <f>#REF!+#REF!+#REF!+#REF!</f>
        <v>#REF!</v>
      </c>
      <c r="R33" s="436"/>
      <c r="S33" s="436"/>
      <c r="T33" s="438"/>
    </row>
    <row r="34" spans="1:43" ht="29.25" customHeight="1" x14ac:dyDescent="0.35">
      <c r="A34" s="555"/>
      <c r="B34" s="556"/>
      <c r="C34" s="556"/>
      <c r="D34" s="556"/>
      <c r="E34" s="560"/>
      <c r="F34" s="435" t="e">
        <f t="shared" ref="F34:F40" si="7">SUM(M34:T34)</f>
        <v>#REF!</v>
      </c>
      <c r="G34" s="547" t="s">
        <v>334</v>
      </c>
      <c r="H34" s="548"/>
      <c r="I34" s="548"/>
      <c r="J34" s="548"/>
      <c r="K34" s="548"/>
      <c r="L34" s="549"/>
      <c r="M34" s="436"/>
      <c r="N34" s="436" t="e">
        <f>N31+0</f>
        <v>#REF!</v>
      </c>
      <c r="O34" s="436"/>
      <c r="P34" s="437"/>
      <c r="Q34" s="436"/>
      <c r="R34" s="436" t="e">
        <f>R31+0</f>
        <v>#REF!</v>
      </c>
      <c r="S34" s="439"/>
      <c r="T34" s="438"/>
    </row>
    <row r="35" spans="1:43" ht="25.5" customHeight="1" x14ac:dyDescent="0.35">
      <c r="A35" s="555"/>
      <c r="B35" s="556"/>
      <c r="C35" s="556"/>
      <c r="D35" s="556"/>
      <c r="E35" s="560"/>
      <c r="F35" s="435" t="e">
        <f t="shared" si="7"/>
        <v>#REF!</v>
      </c>
      <c r="G35" s="547" t="s">
        <v>335</v>
      </c>
      <c r="H35" s="548"/>
      <c r="I35" s="548"/>
      <c r="J35" s="548"/>
      <c r="K35" s="548"/>
      <c r="L35" s="549"/>
      <c r="M35" s="436"/>
      <c r="N35" s="436"/>
      <c r="O35" s="436" t="e">
        <f>O31+0</f>
        <v>#REF!</v>
      </c>
      <c r="P35" s="437"/>
      <c r="Q35" s="436"/>
      <c r="R35" s="496"/>
      <c r="S35" s="496" t="e">
        <f>S31+0</f>
        <v>#REF!</v>
      </c>
      <c r="T35" s="438"/>
      <c r="AQ35" s="437"/>
    </row>
    <row r="36" spans="1:43" s="443" customFormat="1" ht="25.5" customHeight="1" x14ac:dyDescent="0.35">
      <c r="A36" s="555"/>
      <c r="B36" s="556"/>
      <c r="C36" s="556"/>
      <c r="D36" s="556"/>
      <c r="E36" s="560"/>
      <c r="F36" s="435" t="e">
        <f t="shared" si="7"/>
        <v>#REF!</v>
      </c>
      <c r="G36" s="547" t="s">
        <v>336</v>
      </c>
      <c r="H36" s="548"/>
      <c r="I36" s="548"/>
      <c r="J36" s="548"/>
      <c r="K36" s="548"/>
      <c r="L36" s="549"/>
      <c r="M36" s="442"/>
      <c r="N36" s="442"/>
      <c r="O36" s="442"/>
      <c r="P36" s="437" t="e">
        <f>P31+0</f>
        <v>#REF!</v>
      </c>
      <c r="Q36" s="436"/>
      <c r="R36" s="439"/>
      <c r="S36" s="439"/>
      <c r="T36" s="438" t="e">
        <f>T31+0</f>
        <v>#REF!</v>
      </c>
    </row>
    <row r="37" spans="1:43" s="443" customFormat="1" ht="24.75" customHeight="1" thickBot="1" x14ac:dyDescent="0.4">
      <c r="A37" s="555"/>
      <c r="B37" s="556"/>
      <c r="C37" s="556"/>
      <c r="D37" s="556"/>
      <c r="E37" s="560"/>
      <c r="F37" s="432" t="e">
        <f t="shared" si="7"/>
        <v>#REF!</v>
      </c>
      <c r="G37" s="550" t="s">
        <v>337</v>
      </c>
      <c r="H37" s="551"/>
      <c r="I37" s="551"/>
      <c r="J37" s="551"/>
      <c r="K37" s="551"/>
      <c r="L37" s="552"/>
      <c r="M37" s="445" t="e">
        <f>M31+M32+M33+N34+O35+P36</f>
        <v>#REF!</v>
      </c>
      <c r="N37" s="445"/>
      <c r="O37" s="445"/>
      <c r="P37" s="446"/>
      <c r="Q37" s="447" t="e">
        <f>Q31+Q32+Q33+R34+S35+T36</f>
        <v>#REF!</v>
      </c>
      <c r="R37" s="448"/>
      <c r="S37" s="448"/>
      <c r="T37" s="449"/>
    </row>
    <row r="38" spans="1:43" s="443" customFormat="1" ht="27.75" customHeight="1" x14ac:dyDescent="0.3">
      <c r="A38" s="555"/>
      <c r="B38" s="556"/>
      <c r="C38" s="556"/>
      <c r="D38" s="556"/>
      <c r="E38" s="560"/>
      <c r="F38" s="453">
        <f t="shared" si="7"/>
        <v>3</v>
      </c>
      <c r="G38" s="565" t="s">
        <v>338</v>
      </c>
      <c r="H38" s="566"/>
      <c r="I38" s="566"/>
      <c r="J38" s="566"/>
      <c r="K38" s="566"/>
      <c r="L38" s="567"/>
      <c r="M38" s="454">
        <v>2</v>
      </c>
      <c r="N38" s="454"/>
      <c r="O38" s="454"/>
      <c r="P38" s="455"/>
      <c r="Q38" s="454">
        <v>1</v>
      </c>
      <c r="R38" s="456"/>
      <c r="S38" s="456"/>
      <c r="T38" s="457"/>
    </row>
    <row r="39" spans="1:43" ht="30" customHeight="1" x14ac:dyDescent="0.3">
      <c r="A39" s="555"/>
      <c r="B39" s="556"/>
      <c r="C39" s="556"/>
      <c r="D39" s="556"/>
      <c r="E39" s="560"/>
      <c r="F39" s="460">
        <f t="shared" si="7"/>
        <v>11</v>
      </c>
      <c r="G39" s="547" t="s">
        <v>339</v>
      </c>
      <c r="H39" s="548"/>
      <c r="I39" s="548"/>
      <c r="J39" s="548"/>
      <c r="K39" s="548"/>
      <c r="L39" s="549"/>
      <c r="M39" s="461">
        <v>5</v>
      </c>
      <c r="N39" s="461"/>
      <c r="O39" s="461"/>
      <c r="P39" s="462"/>
      <c r="Q39" s="461">
        <v>6</v>
      </c>
      <c r="R39" s="463"/>
      <c r="S39" s="463"/>
      <c r="T39" s="464"/>
    </row>
    <row r="40" spans="1:43" ht="26.25" customHeight="1" thickBot="1" x14ac:dyDescent="0.35">
      <c r="A40" s="557"/>
      <c r="B40" s="558"/>
      <c r="C40" s="558"/>
      <c r="D40" s="558"/>
      <c r="E40" s="561"/>
      <c r="F40" s="468">
        <f t="shared" si="7"/>
        <v>0</v>
      </c>
      <c r="G40" s="550" t="s">
        <v>340</v>
      </c>
      <c r="H40" s="551"/>
      <c r="I40" s="551"/>
      <c r="J40" s="551"/>
      <c r="K40" s="551"/>
      <c r="L40" s="552"/>
      <c r="M40" s="469"/>
      <c r="N40" s="469"/>
      <c r="O40" s="469"/>
      <c r="P40" s="470"/>
      <c r="Q40" s="469"/>
      <c r="R40" s="471"/>
      <c r="S40" s="471"/>
      <c r="T40" s="472"/>
    </row>
    <row r="41" spans="1:43" ht="35.25" customHeight="1" x14ac:dyDescent="0.3">
      <c r="A41" s="476"/>
      <c r="B41" s="476"/>
      <c r="C41" s="476"/>
      <c r="D41" s="476"/>
      <c r="E41" s="476"/>
      <c r="F41" s="476"/>
      <c r="G41" s="434"/>
      <c r="H41" s="434"/>
      <c r="I41" s="434"/>
      <c r="J41" s="434"/>
      <c r="K41" s="434"/>
      <c r="L41" s="434"/>
      <c r="M41" s="477"/>
      <c r="N41" s="477"/>
      <c r="O41" s="477"/>
      <c r="P41" s="478"/>
      <c r="Q41" s="477"/>
      <c r="R41" s="477"/>
      <c r="S41" s="477"/>
      <c r="T41" s="479"/>
    </row>
    <row r="42" spans="1:43" x14ac:dyDescent="0.25">
      <c r="A42" s="434"/>
      <c r="B42" s="434"/>
      <c r="C42" s="434"/>
      <c r="D42" s="434"/>
      <c r="E42" s="434"/>
      <c r="F42" s="434"/>
      <c r="G42" s="434"/>
      <c r="H42" s="434"/>
      <c r="I42" s="434"/>
      <c r="J42" s="434"/>
      <c r="K42" s="434"/>
      <c r="L42" s="434"/>
      <c r="M42" s="482"/>
      <c r="N42" s="482"/>
      <c r="O42" s="482"/>
      <c r="P42" s="483"/>
      <c r="Q42" s="482"/>
      <c r="R42" s="482"/>
      <c r="S42" s="482"/>
      <c r="T42" s="483"/>
    </row>
    <row r="43" spans="1:43" x14ac:dyDescent="0.25">
      <c r="A43" s="434"/>
      <c r="B43" s="434"/>
      <c r="C43" s="434"/>
      <c r="D43" s="434"/>
      <c r="E43" s="434"/>
      <c r="F43" s="434"/>
      <c r="G43" s="434"/>
      <c r="H43" s="434"/>
      <c r="I43" s="434"/>
      <c r="J43" s="434"/>
      <c r="K43" s="434"/>
      <c r="L43" s="434"/>
      <c r="M43" s="482" t="e">
        <f>612-M37</f>
        <v>#REF!</v>
      </c>
      <c r="N43" s="482"/>
      <c r="O43" s="482"/>
      <c r="P43" s="483"/>
      <c r="Q43" s="482" t="e">
        <f>864-Q37</f>
        <v>#REF!</v>
      </c>
      <c r="R43" s="482"/>
      <c r="S43" s="482"/>
      <c r="T43" s="483"/>
    </row>
    <row r="44" spans="1:43" x14ac:dyDescent="0.25">
      <c r="A44" s="434"/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82"/>
      <c r="N44" s="482"/>
      <c r="O44" s="482"/>
      <c r="P44" s="483"/>
      <c r="Q44" s="482"/>
      <c r="R44" s="482"/>
      <c r="S44" s="482"/>
      <c r="T44" s="483"/>
    </row>
    <row r="45" spans="1:43" x14ac:dyDescent="0.25">
      <c r="A45" s="434"/>
      <c r="B45" s="434"/>
      <c r="C45" s="434"/>
      <c r="D45" s="434"/>
      <c r="E45" s="434"/>
      <c r="F45" s="434"/>
      <c r="G45" s="434"/>
      <c r="H45" s="434"/>
      <c r="I45" s="434"/>
      <c r="J45" s="434"/>
      <c r="K45" s="434"/>
      <c r="L45" s="434"/>
      <c r="M45" s="482"/>
      <c r="N45" s="482"/>
      <c r="O45" s="482"/>
      <c r="P45" s="483"/>
      <c r="Q45" s="482"/>
      <c r="R45" s="482"/>
      <c r="S45" s="482"/>
      <c r="T45" s="483"/>
    </row>
    <row r="46" spans="1:43" x14ac:dyDescent="0.25">
      <c r="A46" s="434"/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82"/>
      <c r="N46" s="482"/>
      <c r="O46" s="482"/>
      <c r="P46" s="483"/>
      <c r="Q46" s="482"/>
      <c r="R46" s="482"/>
      <c r="S46" s="482"/>
      <c r="T46" s="483"/>
    </row>
    <row r="47" spans="1:43" x14ac:dyDescent="0.25">
      <c r="A47" s="434"/>
      <c r="B47" s="434"/>
      <c r="C47" s="434"/>
      <c r="D47" s="434"/>
      <c r="E47" s="434"/>
      <c r="F47" s="434"/>
      <c r="G47" s="434"/>
      <c r="H47" s="434"/>
      <c r="I47" s="434"/>
      <c r="J47" s="434"/>
      <c r="K47" s="434"/>
      <c r="L47" s="434"/>
      <c r="M47" s="482"/>
      <c r="N47" s="482"/>
      <c r="O47" s="482"/>
      <c r="P47" s="483"/>
      <c r="Q47" s="482"/>
      <c r="R47" s="482"/>
      <c r="S47" s="482"/>
      <c r="T47" s="483"/>
    </row>
    <row r="48" spans="1:43" x14ac:dyDescent="0.25">
      <c r="A48" s="434"/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4"/>
      <c r="M48" s="482"/>
      <c r="N48" s="482"/>
      <c r="O48" s="482"/>
      <c r="P48" s="483"/>
      <c r="Q48" s="482"/>
      <c r="R48" s="482"/>
      <c r="S48" s="482"/>
      <c r="T48" s="483"/>
    </row>
    <row r="49" spans="1:20" x14ac:dyDescent="0.25">
      <c r="A49" s="434"/>
      <c r="B49" s="434"/>
      <c r="C49" s="434"/>
      <c r="D49" s="434"/>
      <c r="E49" s="434"/>
      <c r="F49" s="434"/>
      <c r="G49" s="434"/>
      <c r="H49" s="434"/>
      <c r="I49" s="434"/>
      <c r="J49" s="434"/>
      <c r="K49" s="434"/>
      <c r="L49" s="434"/>
      <c r="M49" s="482"/>
      <c r="N49" s="482"/>
      <c r="O49" s="482"/>
      <c r="P49" s="483"/>
      <c r="Q49" s="482"/>
      <c r="R49" s="482"/>
      <c r="S49" s="482"/>
      <c r="T49" s="483"/>
    </row>
    <row r="50" spans="1:20" x14ac:dyDescent="0.25">
      <c r="A50" s="434"/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82"/>
      <c r="N50" s="482"/>
      <c r="O50" s="482"/>
      <c r="P50" s="483"/>
      <c r="Q50" s="482"/>
      <c r="R50" s="482"/>
      <c r="S50" s="482"/>
      <c r="T50" s="483"/>
    </row>
  </sheetData>
  <mergeCells count="43">
    <mergeCell ref="G37:L37"/>
    <mergeCell ref="G38:L38"/>
    <mergeCell ref="G39:L39"/>
    <mergeCell ref="G40:L40"/>
    <mergeCell ref="G31:L31"/>
    <mergeCell ref="G32:L32"/>
    <mergeCell ref="G33:L33"/>
    <mergeCell ref="G34:L34"/>
    <mergeCell ref="G35:L35"/>
    <mergeCell ref="G36:L36"/>
    <mergeCell ref="A31:D40"/>
    <mergeCell ref="E31:E40"/>
    <mergeCell ref="C24:C25"/>
    <mergeCell ref="D24:D25"/>
    <mergeCell ref="C27:C28"/>
    <mergeCell ref="D27:D28"/>
    <mergeCell ref="S5:S7"/>
    <mergeCell ref="T5:T7"/>
    <mergeCell ref="Q4:T4"/>
    <mergeCell ref="H5:I5"/>
    <mergeCell ref="M5:M7"/>
    <mergeCell ref="N5:N7"/>
    <mergeCell ref="O5:O7"/>
    <mergeCell ref="P5:P7"/>
    <mergeCell ref="Q5:Q7"/>
    <mergeCell ref="R5:R7"/>
    <mergeCell ref="M4:P4"/>
    <mergeCell ref="A2:A7"/>
    <mergeCell ref="B2:B7"/>
    <mergeCell ref="C2:D6"/>
    <mergeCell ref="E2:L2"/>
    <mergeCell ref="M2:T2"/>
    <mergeCell ref="E3:E7"/>
    <mergeCell ref="F3:F7"/>
    <mergeCell ref="G3:L3"/>
    <mergeCell ref="M3:T3"/>
    <mergeCell ref="G4:G7"/>
    <mergeCell ref="H4:I4"/>
    <mergeCell ref="J4:J7"/>
    <mergeCell ref="K4:K7"/>
    <mergeCell ref="L4:L7"/>
    <mergeCell ref="H6:H7"/>
    <mergeCell ref="I6: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07"/>
  <sheetViews>
    <sheetView zoomScale="70" zoomScaleNormal="70" workbookViewId="0">
      <selection activeCell="BA30" sqref="BA30"/>
    </sheetView>
  </sheetViews>
  <sheetFormatPr defaultRowHeight="12.75" x14ac:dyDescent="0.2"/>
  <cols>
    <col min="1" max="1" width="8" style="101" customWidth="1"/>
    <col min="2" max="2" width="4" style="220" customWidth="1"/>
    <col min="3" max="53" width="4" style="221" customWidth="1"/>
    <col min="54" max="54" width="6.42578125" style="101" customWidth="1"/>
    <col min="55" max="55" width="7.140625" style="101" customWidth="1"/>
    <col min="56" max="56" width="5.42578125" style="101" customWidth="1"/>
    <col min="57" max="57" width="7.7109375" style="101" customWidth="1"/>
    <col min="58" max="58" width="9" style="101" customWidth="1"/>
    <col min="59" max="59" width="6.85546875" style="101" customWidth="1"/>
    <col min="60" max="60" width="7.28515625" style="101" customWidth="1"/>
    <col min="61" max="63" width="6.85546875" style="101" customWidth="1"/>
    <col min="64" max="64" width="8.5703125" style="101" customWidth="1"/>
    <col min="65" max="66" width="5.5703125" style="101" customWidth="1"/>
    <col min="67" max="68" width="9.140625" style="101"/>
    <col min="69" max="69" width="5.5703125" style="101" customWidth="1"/>
    <col min="70" max="70" width="3.5703125" style="101" customWidth="1"/>
    <col min="71" max="71" width="3.42578125" style="101" customWidth="1"/>
    <col min="72" max="72" width="4.42578125" style="101" customWidth="1"/>
    <col min="73" max="73" width="4.140625" style="101" customWidth="1"/>
    <col min="74" max="74" width="3.85546875" style="101" customWidth="1"/>
    <col min="75" max="75" width="4.5703125" style="101" customWidth="1"/>
    <col min="76" max="76" width="3.5703125" style="101" customWidth="1"/>
    <col min="77" max="77" width="3.42578125" style="101" customWidth="1"/>
    <col min="78" max="78" width="3.85546875" style="101" customWidth="1"/>
    <col min="79" max="79" width="3.42578125" style="101" customWidth="1"/>
    <col min="80" max="80" width="4.140625" style="101" customWidth="1"/>
    <col min="81" max="81" width="4" style="101" customWidth="1"/>
    <col min="82" max="83" width="3.28515625" style="101" customWidth="1"/>
    <col min="84" max="85" width="3.5703125" style="101" customWidth="1"/>
    <col min="86" max="87" width="4" style="101" customWidth="1"/>
    <col min="88" max="88" width="3.85546875" style="101" customWidth="1"/>
    <col min="89" max="89" width="3.5703125" style="101" customWidth="1"/>
    <col min="90" max="90" width="4" style="101" customWidth="1"/>
    <col min="91" max="91" width="4.140625" style="101" customWidth="1"/>
    <col min="92" max="92" width="3.5703125" style="101" customWidth="1"/>
    <col min="93" max="93" width="3.85546875" style="101" customWidth="1"/>
    <col min="94" max="94" width="4.42578125" style="101" customWidth="1"/>
    <col min="95" max="95" width="3.85546875" style="101" customWidth="1"/>
    <col min="96" max="96" width="3.42578125" style="101" customWidth="1"/>
    <col min="97" max="97" width="3.85546875" style="101" customWidth="1"/>
    <col min="98" max="98" width="4" style="101" customWidth="1"/>
    <col min="99" max="101" width="3.85546875" style="101" customWidth="1"/>
    <col min="102" max="102" width="4.5703125" style="101" customWidth="1"/>
    <col min="103" max="103" width="3.85546875" style="101" customWidth="1"/>
    <col min="104" max="105" width="4" style="101" customWidth="1"/>
    <col min="106" max="110" width="3.85546875" style="101" customWidth="1"/>
    <col min="111" max="111" width="3.5703125" style="101" customWidth="1"/>
    <col min="112" max="113" width="3.85546875" style="101" customWidth="1"/>
    <col min="114" max="115" width="3.42578125" style="101" customWidth="1"/>
    <col min="116" max="116" width="3.5703125" style="101" customWidth="1"/>
    <col min="117" max="117" width="4" style="101" customWidth="1"/>
    <col min="118" max="118" width="3.5703125" style="101" customWidth="1"/>
    <col min="119" max="120" width="3.85546875" style="101" customWidth="1"/>
    <col min="121" max="121" width="3.5703125" style="101" customWidth="1"/>
    <col min="122" max="122" width="4.42578125" style="101" customWidth="1"/>
    <col min="123" max="123" width="5.5703125" style="101" customWidth="1"/>
    <col min="124" max="124" width="6.85546875" style="101" customWidth="1"/>
    <col min="125" max="125" width="6.140625" style="101" customWidth="1"/>
    <col min="126" max="126" width="6.7109375" style="101" customWidth="1"/>
    <col min="127" max="127" width="6.85546875" style="101" customWidth="1"/>
    <col min="128" max="128" width="7.7109375" style="101" customWidth="1"/>
    <col min="129" max="129" width="9.140625" style="101"/>
    <col min="130" max="130" width="5.85546875" style="101" customWidth="1"/>
    <col min="131" max="131" width="4.42578125" style="101" customWidth="1"/>
    <col min="132" max="132" width="5.28515625" style="101" customWidth="1"/>
    <col min="133" max="16384" width="9.140625" style="101"/>
  </cols>
  <sheetData>
    <row r="1" spans="1:255" ht="21" customHeight="1" thickBot="1" x14ac:dyDescent="0.35">
      <c r="A1" s="630" t="s">
        <v>142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  <c r="AV1" s="630"/>
      <c r="AW1" s="630"/>
      <c r="AX1" s="630"/>
      <c r="AY1" s="630"/>
      <c r="AZ1" s="630"/>
      <c r="BA1" s="630"/>
      <c r="BB1" s="630"/>
      <c r="BC1" s="630"/>
      <c r="BD1" s="630"/>
      <c r="BE1" s="630"/>
      <c r="BF1" s="630"/>
      <c r="BG1" s="630"/>
      <c r="BH1" s="630"/>
      <c r="BI1" s="630"/>
      <c r="BJ1" s="630"/>
      <c r="BK1" s="630"/>
      <c r="BL1" s="630"/>
    </row>
    <row r="2" spans="1:255" s="106" customFormat="1" ht="65.25" customHeight="1" thickBot="1" x14ac:dyDescent="0.3">
      <c r="A2" s="102"/>
      <c r="B2" s="103" t="s">
        <v>143</v>
      </c>
      <c r="C2" s="103"/>
      <c r="D2" s="103"/>
      <c r="E2" s="103"/>
      <c r="F2" s="103" t="s">
        <v>144</v>
      </c>
      <c r="G2" s="103" t="s">
        <v>145</v>
      </c>
      <c r="H2" s="103"/>
      <c r="I2" s="103"/>
      <c r="J2" s="103"/>
      <c r="K2" s="103" t="s">
        <v>146</v>
      </c>
      <c r="L2" s="103"/>
      <c r="M2" s="103"/>
      <c r="N2" s="103"/>
      <c r="O2" s="103" t="s">
        <v>147</v>
      </c>
      <c r="P2" s="103"/>
      <c r="Q2" s="103"/>
      <c r="R2" s="103"/>
      <c r="S2" s="103"/>
      <c r="T2" s="103" t="s">
        <v>148</v>
      </c>
      <c r="U2" s="103"/>
      <c r="V2" s="103"/>
      <c r="W2" s="103" t="s">
        <v>144</v>
      </c>
      <c r="X2" s="103" t="s">
        <v>149</v>
      </c>
      <c r="Y2" s="103"/>
      <c r="Z2" s="103"/>
      <c r="AA2" s="103"/>
      <c r="AB2" s="103" t="s">
        <v>150</v>
      </c>
      <c r="AC2" s="103"/>
      <c r="AD2" s="103"/>
      <c r="AE2" s="103"/>
      <c r="AF2" s="103"/>
      <c r="AG2" s="103" t="s">
        <v>151</v>
      </c>
      <c r="AH2" s="103"/>
      <c r="AI2" s="103"/>
      <c r="AJ2" s="103"/>
      <c r="AK2" s="103" t="s">
        <v>152</v>
      </c>
      <c r="AL2" s="103"/>
      <c r="AM2" s="103"/>
      <c r="AN2" s="103"/>
      <c r="AO2" s="103" t="s">
        <v>153</v>
      </c>
      <c r="AP2" s="103"/>
      <c r="AQ2" s="103"/>
      <c r="AR2" s="103"/>
      <c r="AS2" s="103"/>
      <c r="AT2" s="103" t="s">
        <v>154</v>
      </c>
      <c r="AU2" s="103"/>
      <c r="AV2" s="103"/>
      <c r="AW2" s="103"/>
      <c r="AX2" s="103" t="s">
        <v>155</v>
      </c>
      <c r="AY2" s="103"/>
      <c r="AZ2" s="103"/>
      <c r="BA2" s="104"/>
      <c r="BB2" s="631" t="s">
        <v>156</v>
      </c>
      <c r="BC2" s="632"/>
      <c r="BD2" s="633" t="s">
        <v>157</v>
      </c>
      <c r="BE2" s="634"/>
      <c r="BF2" s="634"/>
      <c r="BG2" s="632"/>
      <c r="BH2" s="635" t="s">
        <v>158</v>
      </c>
      <c r="BI2" s="637" t="s">
        <v>159</v>
      </c>
      <c r="BJ2" s="635" t="s">
        <v>160</v>
      </c>
      <c r="BK2" s="635" t="s">
        <v>161</v>
      </c>
      <c r="BL2" s="639" t="s">
        <v>162</v>
      </c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  <c r="FL2" s="105"/>
      <c r="FM2" s="105"/>
      <c r="FN2" s="105"/>
      <c r="FO2" s="105"/>
      <c r="FP2" s="105"/>
      <c r="FQ2" s="105"/>
      <c r="FR2" s="105"/>
      <c r="FS2" s="105"/>
      <c r="FT2" s="105"/>
      <c r="FU2" s="105"/>
      <c r="FV2" s="105"/>
      <c r="FW2" s="105"/>
      <c r="FX2" s="105"/>
      <c r="FY2" s="105"/>
      <c r="FZ2" s="105"/>
      <c r="GA2" s="105"/>
      <c r="GB2" s="105"/>
      <c r="GC2" s="105"/>
      <c r="GD2" s="105"/>
      <c r="GE2" s="105"/>
      <c r="GF2" s="105"/>
      <c r="GG2" s="105"/>
      <c r="GH2" s="105"/>
      <c r="GI2" s="105"/>
      <c r="GJ2" s="105"/>
      <c r="GK2" s="105"/>
      <c r="GL2" s="105"/>
      <c r="GM2" s="105"/>
      <c r="GN2" s="105"/>
      <c r="GO2" s="105"/>
      <c r="GP2" s="105"/>
      <c r="GQ2" s="105"/>
      <c r="GR2" s="105"/>
      <c r="GS2" s="105"/>
      <c r="GT2" s="105"/>
      <c r="GU2" s="105"/>
      <c r="GV2" s="105"/>
      <c r="GW2" s="105"/>
      <c r="GX2" s="105"/>
      <c r="GY2" s="105"/>
      <c r="GZ2" s="105"/>
      <c r="HA2" s="105"/>
      <c r="HB2" s="105"/>
      <c r="HC2" s="105"/>
      <c r="HD2" s="105"/>
      <c r="HE2" s="105"/>
      <c r="HF2" s="105"/>
      <c r="HG2" s="105"/>
      <c r="HH2" s="105"/>
      <c r="HI2" s="105"/>
      <c r="HJ2" s="105"/>
      <c r="HK2" s="105"/>
      <c r="HL2" s="105"/>
      <c r="HM2" s="105"/>
      <c r="HN2" s="105"/>
      <c r="HO2" s="105"/>
      <c r="HP2" s="105"/>
      <c r="HQ2" s="105"/>
      <c r="HR2" s="105"/>
      <c r="HS2" s="105"/>
      <c r="HT2" s="105"/>
      <c r="HU2" s="105"/>
      <c r="HV2" s="105"/>
      <c r="HW2" s="105"/>
      <c r="HX2" s="105"/>
      <c r="HY2" s="105"/>
      <c r="HZ2" s="105"/>
      <c r="IA2" s="105"/>
      <c r="IB2" s="105"/>
      <c r="IC2" s="105"/>
      <c r="ID2" s="105"/>
      <c r="IE2" s="105"/>
      <c r="IF2" s="105"/>
      <c r="IG2" s="105"/>
      <c r="IH2" s="105"/>
      <c r="II2" s="105"/>
      <c r="IJ2" s="105"/>
      <c r="IK2" s="105"/>
      <c r="IL2" s="105"/>
      <c r="IM2" s="105"/>
      <c r="IN2" s="105"/>
      <c r="IO2" s="105"/>
      <c r="IP2" s="105"/>
      <c r="IQ2" s="105"/>
      <c r="IR2" s="105"/>
      <c r="IS2" s="105"/>
      <c r="IT2" s="105"/>
      <c r="IU2" s="105"/>
    </row>
    <row r="3" spans="1:255" s="117" customFormat="1" ht="99" customHeight="1" thickBot="1" x14ac:dyDescent="0.3">
      <c r="A3" s="107" t="s">
        <v>163</v>
      </c>
      <c r="B3" s="108" t="s">
        <v>164</v>
      </c>
      <c r="C3" s="109" t="s">
        <v>165</v>
      </c>
      <c r="D3" s="110" t="s">
        <v>166</v>
      </c>
      <c r="E3" s="110" t="s">
        <v>167</v>
      </c>
      <c r="F3" s="111" t="s">
        <v>168</v>
      </c>
      <c r="G3" s="112" t="s">
        <v>169</v>
      </c>
      <c r="H3" s="110" t="s">
        <v>170</v>
      </c>
      <c r="I3" s="110" t="s">
        <v>171</v>
      </c>
      <c r="J3" s="110" t="s">
        <v>172</v>
      </c>
      <c r="K3" s="112" t="s">
        <v>173</v>
      </c>
      <c r="L3" s="109" t="s">
        <v>174</v>
      </c>
      <c r="M3" s="110" t="s">
        <v>175</v>
      </c>
      <c r="N3" s="110" t="s">
        <v>176</v>
      </c>
      <c r="O3" s="110" t="s">
        <v>177</v>
      </c>
      <c r="P3" s="110" t="s">
        <v>165</v>
      </c>
      <c r="Q3" s="110" t="s">
        <v>166</v>
      </c>
      <c r="R3" s="110" t="s">
        <v>167</v>
      </c>
      <c r="S3" s="110" t="s">
        <v>178</v>
      </c>
      <c r="T3" s="110" t="s">
        <v>179</v>
      </c>
      <c r="U3" s="109" t="s">
        <v>180</v>
      </c>
      <c r="V3" s="110" t="s">
        <v>181</v>
      </c>
      <c r="W3" s="111" t="s">
        <v>182</v>
      </c>
      <c r="X3" s="110" t="s">
        <v>183</v>
      </c>
      <c r="Y3" s="110" t="s">
        <v>184</v>
      </c>
      <c r="Z3" s="110" t="s">
        <v>185</v>
      </c>
      <c r="AA3" s="111" t="s">
        <v>186</v>
      </c>
      <c r="AB3" s="110" t="s">
        <v>183</v>
      </c>
      <c r="AC3" s="110" t="s">
        <v>184</v>
      </c>
      <c r="AD3" s="110" t="s">
        <v>187</v>
      </c>
      <c r="AE3" s="110" t="s">
        <v>188</v>
      </c>
      <c r="AF3" s="111" t="s">
        <v>189</v>
      </c>
      <c r="AG3" s="110" t="s">
        <v>169</v>
      </c>
      <c r="AH3" s="110" t="s">
        <v>190</v>
      </c>
      <c r="AI3" s="110" t="s">
        <v>191</v>
      </c>
      <c r="AJ3" s="111" t="s">
        <v>192</v>
      </c>
      <c r="AK3" s="110" t="s">
        <v>193</v>
      </c>
      <c r="AL3" s="110" t="s">
        <v>194</v>
      </c>
      <c r="AM3" s="110" t="s">
        <v>195</v>
      </c>
      <c r="AN3" s="110" t="s">
        <v>196</v>
      </c>
      <c r="AO3" s="110" t="s">
        <v>197</v>
      </c>
      <c r="AP3" s="109" t="s">
        <v>165</v>
      </c>
      <c r="AQ3" s="110" t="s">
        <v>166</v>
      </c>
      <c r="AR3" s="110" t="s">
        <v>198</v>
      </c>
      <c r="AS3" s="111" t="s">
        <v>199</v>
      </c>
      <c r="AT3" s="110" t="s">
        <v>169</v>
      </c>
      <c r="AU3" s="110" t="s">
        <v>190</v>
      </c>
      <c r="AV3" s="110" t="s">
        <v>191</v>
      </c>
      <c r="AW3" s="111" t="s">
        <v>200</v>
      </c>
      <c r="AX3" s="110" t="s">
        <v>173</v>
      </c>
      <c r="AY3" s="110" t="s">
        <v>174</v>
      </c>
      <c r="AZ3" s="110" t="s">
        <v>175</v>
      </c>
      <c r="BA3" s="113" t="s">
        <v>201</v>
      </c>
      <c r="BB3" s="114" t="s">
        <v>202</v>
      </c>
      <c r="BC3" s="115" t="s">
        <v>203</v>
      </c>
      <c r="BD3" s="116" t="s">
        <v>17</v>
      </c>
      <c r="BE3" s="116" t="s">
        <v>204</v>
      </c>
      <c r="BF3" s="116" t="s">
        <v>205</v>
      </c>
      <c r="BG3" s="116" t="s">
        <v>206</v>
      </c>
      <c r="BH3" s="636"/>
      <c r="BI3" s="638"/>
      <c r="BJ3" s="636"/>
      <c r="BK3" s="636"/>
      <c r="BL3" s="640"/>
    </row>
    <row r="4" spans="1:255" s="125" customFormat="1" ht="16.899999999999999" customHeight="1" x14ac:dyDescent="0.25">
      <c r="A4" s="118"/>
      <c r="B4" s="119" t="s">
        <v>207</v>
      </c>
      <c r="C4" s="119">
        <v>2</v>
      </c>
      <c r="D4" s="119">
        <v>3</v>
      </c>
      <c r="E4" s="119">
        <v>4</v>
      </c>
      <c r="F4" s="120">
        <v>5</v>
      </c>
      <c r="G4" s="119">
        <v>6</v>
      </c>
      <c r="H4" s="119">
        <v>7</v>
      </c>
      <c r="I4" s="119">
        <v>8</v>
      </c>
      <c r="J4" s="119">
        <v>9</v>
      </c>
      <c r="K4" s="119">
        <v>10</v>
      </c>
      <c r="L4" s="119">
        <v>11</v>
      </c>
      <c r="M4" s="119">
        <v>12</v>
      </c>
      <c r="N4" s="119">
        <v>13</v>
      </c>
      <c r="O4" s="119">
        <v>14</v>
      </c>
      <c r="P4" s="119">
        <v>15</v>
      </c>
      <c r="Q4" s="119">
        <v>16</v>
      </c>
      <c r="R4" s="119">
        <v>17</v>
      </c>
      <c r="S4" s="119">
        <v>18</v>
      </c>
      <c r="T4" s="119">
        <v>19</v>
      </c>
      <c r="U4" s="119">
        <v>20</v>
      </c>
      <c r="V4" s="119">
        <v>21</v>
      </c>
      <c r="W4" s="120">
        <v>22</v>
      </c>
      <c r="X4" s="119">
        <v>23</v>
      </c>
      <c r="Y4" s="119">
        <v>24</v>
      </c>
      <c r="Z4" s="119">
        <v>25</v>
      </c>
      <c r="AA4" s="120">
        <v>26</v>
      </c>
      <c r="AB4" s="119">
        <v>27</v>
      </c>
      <c r="AC4" s="119">
        <v>28</v>
      </c>
      <c r="AD4" s="119">
        <v>29</v>
      </c>
      <c r="AE4" s="119">
        <v>30</v>
      </c>
      <c r="AF4" s="120">
        <v>31</v>
      </c>
      <c r="AG4" s="119">
        <v>32</v>
      </c>
      <c r="AH4" s="119">
        <v>33</v>
      </c>
      <c r="AI4" s="119">
        <v>34</v>
      </c>
      <c r="AJ4" s="120">
        <v>35</v>
      </c>
      <c r="AK4" s="119">
        <v>36</v>
      </c>
      <c r="AL4" s="119">
        <v>37</v>
      </c>
      <c r="AM4" s="119">
        <v>38</v>
      </c>
      <c r="AN4" s="119">
        <v>39</v>
      </c>
      <c r="AO4" s="119">
        <v>40</v>
      </c>
      <c r="AP4" s="119">
        <v>41</v>
      </c>
      <c r="AQ4" s="119">
        <v>42</v>
      </c>
      <c r="AR4" s="119">
        <v>43</v>
      </c>
      <c r="AS4" s="120">
        <v>44</v>
      </c>
      <c r="AT4" s="119">
        <v>45</v>
      </c>
      <c r="AU4" s="119">
        <v>46</v>
      </c>
      <c r="AV4" s="119">
        <v>47</v>
      </c>
      <c r="AW4" s="120">
        <v>48</v>
      </c>
      <c r="AX4" s="119">
        <v>49</v>
      </c>
      <c r="AY4" s="119">
        <v>50</v>
      </c>
      <c r="AZ4" s="119">
        <v>51</v>
      </c>
      <c r="BA4" s="121">
        <v>52</v>
      </c>
      <c r="BB4" s="118"/>
      <c r="BC4" s="119"/>
      <c r="BD4" s="122"/>
      <c r="BE4" s="122"/>
      <c r="BF4" s="122"/>
      <c r="BG4" s="122"/>
      <c r="BH4" s="122"/>
      <c r="BI4" s="123"/>
      <c r="BJ4" s="123"/>
      <c r="BK4" s="123"/>
      <c r="BL4" s="124"/>
    </row>
    <row r="5" spans="1:255" s="145" customFormat="1" ht="30" customHeight="1" x14ac:dyDescent="0.2">
      <c r="A5" s="126">
        <v>1</v>
      </c>
      <c r="B5" s="127"/>
      <c r="C5" s="127"/>
      <c r="D5" s="127"/>
      <c r="E5" s="127"/>
      <c r="F5" s="127"/>
      <c r="G5" s="127"/>
      <c r="H5" s="127"/>
      <c r="I5" s="128">
        <v>16</v>
      </c>
      <c r="J5" s="127"/>
      <c r="K5" s="127"/>
      <c r="L5" s="127"/>
      <c r="M5" s="127"/>
      <c r="N5" s="127"/>
      <c r="O5" s="127"/>
      <c r="P5" s="129"/>
      <c r="Q5" s="128"/>
      <c r="R5" s="135" t="s">
        <v>209</v>
      </c>
      <c r="S5" s="130" t="s">
        <v>208</v>
      </c>
      <c r="T5" s="130" t="s">
        <v>208</v>
      </c>
      <c r="U5" s="131"/>
      <c r="V5" s="131"/>
      <c r="W5" s="131"/>
      <c r="X5" s="131"/>
      <c r="Y5" s="131"/>
      <c r="Z5" s="131"/>
      <c r="AA5" s="131"/>
      <c r="AB5" s="131"/>
      <c r="AC5" s="131"/>
      <c r="AD5" s="132">
        <v>21</v>
      </c>
      <c r="AE5" s="133"/>
      <c r="AF5" s="127"/>
      <c r="AG5" s="127" t="s">
        <v>144</v>
      </c>
      <c r="AH5" s="134"/>
      <c r="AI5" s="134"/>
      <c r="AJ5" s="134"/>
      <c r="AK5" s="134"/>
      <c r="AL5" s="134"/>
      <c r="AM5" s="135" t="s">
        <v>211</v>
      </c>
      <c r="AN5" s="135" t="s">
        <v>211</v>
      </c>
      <c r="AO5" s="135" t="s">
        <v>211</v>
      </c>
      <c r="AP5" s="129"/>
      <c r="AQ5" s="129"/>
      <c r="AR5" s="129"/>
      <c r="AS5" s="136" t="s">
        <v>208</v>
      </c>
      <c r="AT5" s="137" t="s">
        <v>208</v>
      </c>
      <c r="AU5" s="128" t="s">
        <v>208</v>
      </c>
      <c r="AV5" s="128" t="s">
        <v>208</v>
      </c>
      <c r="AW5" s="136" t="s">
        <v>208</v>
      </c>
      <c r="AX5" s="137" t="s">
        <v>208</v>
      </c>
      <c r="AY5" s="128" t="s">
        <v>208</v>
      </c>
      <c r="AZ5" s="128" t="s">
        <v>208</v>
      </c>
      <c r="BA5" s="138" t="s">
        <v>208</v>
      </c>
      <c r="BB5" s="139">
        <f>I5+AD5</f>
        <v>37</v>
      </c>
      <c r="BC5" s="140">
        <f>BB5*36</f>
        <v>1332</v>
      </c>
      <c r="BD5" s="141">
        <v>4</v>
      </c>
      <c r="BE5" s="142">
        <v>0</v>
      </c>
      <c r="BF5" s="142"/>
      <c r="BG5" s="142"/>
      <c r="BH5" s="142"/>
      <c r="BI5" s="142">
        <v>11</v>
      </c>
      <c r="BJ5" s="143">
        <f>BH5+BG5+BF5+BE5+BD5+BB5</f>
        <v>41</v>
      </c>
      <c r="BK5" s="143">
        <f>BJ5*36</f>
        <v>1476</v>
      </c>
      <c r="BL5" s="144">
        <f>BB5+BD5+BE5+BF5+BG5+BH5+BI5</f>
        <v>52</v>
      </c>
      <c r="BQ5" s="146"/>
      <c r="EE5" s="146"/>
    </row>
    <row r="6" spans="1:255" s="163" customFormat="1" ht="30" customHeight="1" thickBot="1" x14ac:dyDescent="0.25">
      <c r="A6" s="147">
        <v>2</v>
      </c>
      <c r="B6" s="151"/>
      <c r="C6" s="151"/>
      <c r="D6" s="151"/>
      <c r="E6" s="222"/>
      <c r="F6" s="222">
        <v>16</v>
      </c>
      <c r="G6" s="150"/>
      <c r="H6" s="151"/>
      <c r="I6" s="152"/>
      <c r="J6" s="152"/>
      <c r="K6" s="152"/>
      <c r="L6" s="152"/>
      <c r="M6" s="152"/>
      <c r="N6" s="152"/>
      <c r="O6" s="152"/>
      <c r="P6" s="152"/>
      <c r="Q6" s="152"/>
      <c r="R6" s="154" t="s">
        <v>212</v>
      </c>
      <c r="S6" s="153" t="s">
        <v>208</v>
      </c>
      <c r="T6" s="153" t="s">
        <v>208</v>
      </c>
      <c r="U6" s="152"/>
      <c r="V6" s="152"/>
      <c r="W6" s="152"/>
      <c r="X6" s="152"/>
      <c r="Y6" s="152"/>
      <c r="Z6" s="222">
        <v>8</v>
      </c>
      <c r="AA6" s="152"/>
      <c r="AB6" s="154" t="s">
        <v>212</v>
      </c>
      <c r="AC6" s="154" t="s">
        <v>212</v>
      </c>
      <c r="AD6" s="154" t="s">
        <v>233</v>
      </c>
      <c r="AE6" s="154" t="s">
        <v>233</v>
      </c>
      <c r="AF6" s="148" t="s">
        <v>210</v>
      </c>
      <c r="AG6" s="148" t="s">
        <v>210</v>
      </c>
      <c r="AH6" s="148" t="s">
        <v>213</v>
      </c>
      <c r="AI6" s="148" t="s">
        <v>213</v>
      </c>
      <c r="AJ6" s="148" t="s">
        <v>213</v>
      </c>
      <c r="AK6" s="148" t="s">
        <v>214</v>
      </c>
      <c r="AL6" s="148" t="s">
        <v>214</v>
      </c>
      <c r="AM6" s="148" t="s">
        <v>214</v>
      </c>
      <c r="AN6" s="148" t="s">
        <v>232</v>
      </c>
      <c r="AO6" s="148" t="s">
        <v>232</v>
      </c>
      <c r="AP6" s="148" t="s">
        <v>232</v>
      </c>
      <c r="AQ6" s="152" t="s">
        <v>230</v>
      </c>
      <c r="AR6" s="155" t="s">
        <v>215</v>
      </c>
      <c r="AS6" s="156" t="s">
        <v>216</v>
      </c>
      <c r="AT6" s="157" t="s">
        <v>217</v>
      </c>
      <c r="AU6" s="158" t="s">
        <v>218</v>
      </c>
      <c r="AV6" s="158" t="s">
        <v>219</v>
      </c>
      <c r="AW6" s="156" t="s">
        <v>220</v>
      </c>
      <c r="AX6" s="157" t="s">
        <v>208</v>
      </c>
      <c r="AY6" s="159"/>
      <c r="AZ6" s="159"/>
      <c r="BA6" s="160"/>
      <c r="BB6" s="161">
        <f>F6+Z6</f>
        <v>24</v>
      </c>
      <c r="BC6" s="140">
        <f>BB6*36</f>
        <v>864</v>
      </c>
      <c r="BD6" s="142">
        <v>5</v>
      </c>
      <c r="BE6" s="162">
        <v>11</v>
      </c>
      <c r="BF6" s="162"/>
      <c r="BG6" s="142"/>
      <c r="BH6" s="142">
        <v>1</v>
      </c>
      <c r="BI6" s="142">
        <v>2</v>
      </c>
      <c r="BJ6" s="143">
        <f>BH6+BG6+BF6+BE6+BD6+BB6</f>
        <v>41</v>
      </c>
      <c r="BK6" s="143">
        <f>BJ6*36</f>
        <v>1476</v>
      </c>
      <c r="BL6" s="144">
        <f>BB6+BD6+BE6+BF6+BG6+BH6+BI6</f>
        <v>43</v>
      </c>
    </row>
    <row r="7" spans="1:255" s="172" customFormat="1" ht="19.149999999999999" customHeight="1" thickBot="1" x14ac:dyDescent="0.3">
      <c r="A7" s="164"/>
      <c r="B7" s="165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7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 t="s">
        <v>221</v>
      </c>
      <c r="BA7" s="166"/>
      <c r="BB7" s="168">
        <f t="shared" ref="BB7:BL7" si="0">SUM(BB5:BB6)</f>
        <v>61</v>
      </c>
      <c r="BC7" s="168">
        <f t="shared" si="0"/>
        <v>2196</v>
      </c>
      <c r="BD7" s="168">
        <f t="shared" si="0"/>
        <v>9</v>
      </c>
      <c r="BE7" s="169">
        <f t="shared" si="0"/>
        <v>11</v>
      </c>
      <c r="BF7" s="168">
        <f t="shared" si="0"/>
        <v>0</v>
      </c>
      <c r="BG7" s="168">
        <f t="shared" si="0"/>
        <v>0</v>
      </c>
      <c r="BH7" s="168">
        <f t="shared" si="0"/>
        <v>1</v>
      </c>
      <c r="BI7" s="168">
        <f t="shared" si="0"/>
        <v>13</v>
      </c>
      <c r="BJ7" s="170">
        <f t="shared" si="0"/>
        <v>82</v>
      </c>
      <c r="BK7" s="170">
        <f t="shared" si="0"/>
        <v>2952</v>
      </c>
      <c r="BL7" s="171">
        <f t="shared" si="0"/>
        <v>95</v>
      </c>
    </row>
    <row r="8" spans="1:255" s="163" customFormat="1" ht="19.149999999999999" customHeight="1" x14ac:dyDescent="0.25">
      <c r="A8" s="173"/>
      <c r="B8" s="174" t="s">
        <v>222</v>
      </c>
      <c r="C8" s="175"/>
      <c r="D8" s="175"/>
      <c r="E8" s="175"/>
      <c r="F8" s="175"/>
      <c r="G8" s="175"/>
      <c r="H8" s="175"/>
      <c r="J8" s="175"/>
      <c r="K8" s="175"/>
      <c r="L8" s="175"/>
      <c r="M8" s="175"/>
      <c r="N8" s="175"/>
      <c r="O8" s="175"/>
      <c r="P8" s="175"/>
      <c r="Q8" s="175"/>
      <c r="R8" s="625" t="s">
        <v>204</v>
      </c>
      <c r="S8" s="626"/>
      <c r="T8" s="626"/>
      <c r="U8" s="626"/>
      <c r="V8" s="626"/>
      <c r="W8" s="626"/>
      <c r="X8" s="626"/>
      <c r="Y8" s="626"/>
      <c r="Z8" s="175"/>
      <c r="AA8" s="625" t="s">
        <v>5</v>
      </c>
      <c r="AB8" s="626"/>
      <c r="AC8" s="626"/>
      <c r="AD8" s="626"/>
      <c r="AE8" s="626"/>
      <c r="AF8" s="626"/>
      <c r="AG8" s="626"/>
      <c r="AH8" s="626"/>
      <c r="AI8" s="175"/>
      <c r="AJ8" s="175"/>
      <c r="AK8" s="627" t="s">
        <v>223</v>
      </c>
      <c r="AL8" s="628"/>
      <c r="AM8" s="628"/>
      <c r="AN8" s="628"/>
      <c r="AO8" s="628"/>
      <c r="AP8" s="628"/>
      <c r="AQ8" s="628"/>
      <c r="AT8" s="176" t="s">
        <v>224</v>
      </c>
      <c r="AY8" s="175"/>
      <c r="AZ8" s="175" t="s">
        <v>144</v>
      </c>
      <c r="BA8" s="175"/>
      <c r="BB8" s="173"/>
      <c r="BC8" s="173"/>
      <c r="BD8" s="173"/>
      <c r="BE8" s="177"/>
      <c r="BF8" s="173"/>
      <c r="BG8" s="173"/>
      <c r="BH8" s="173"/>
      <c r="BI8" s="173"/>
      <c r="BJ8" s="178"/>
      <c r="BK8" s="179"/>
      <c r="BL8" s="178"/>
    </row>
    <row r="9" spans="1:255" s="163" customFormat="1" ht="19.149999999999999" customHeight="1" x14ac:dyDescent="0.25">
      <c r="A9" s="173"/>
      <c r="B9" s="174" t="s">
        <v>225</v>
      </c>
      <c r="C9" s="180"/>
      <c r="D9" s="180"/>
      <c r="E9" s="175"/>
      <c r="F9" s="175"/>
      <c r="G9" s="175"/>
      <c r="I9" s="175"/>
      <c r="J9" s="175"/>
      <c r="K9" s="175" t="s">
        <v>17</v>
      </c>
      <c r="L9" s="175"/>
      <c r="M9" s="175"/>
      <c r="N9" s="175"/>
      <c r="O9" s="175"/>
      <c r="P9" s="175"/>
      <c r="Q9" s="175"/>
      <c r="R9" s="626"/>
      <c r="S9" s="626"/>
      <c r="T9" s="626"/>
      <c r="U9" s="626"/>
      <c r="V9" s="626"/>
      <c r="W9" s="626"/>
      <c r="X9" s="626"/>
      <c r="Y9" s="626"/>
      <c r="Z9" s="175"/>
      <c r="AA9" s="626"/>
      <c r="AB9" s="626"/>
      <c r="AC9" s="626"/>
      <c r="AD9" s="626"/>
      <c r="AE9" s="626"/>
      <c r="AF9" s="626"/>
      <c r="AG9" s="626"/>
      <c r="AH9" s="626"/>
      <c r="AI9" s="175"/>
      <c r="AJ9" s="175"/>
      <c r="AK9" s="628"/>
      <c r="AL9" s="628"/>
      <c r="AM9" s="628"/>
      <c r="AN9" s="628"/>
      <c r="AO9" s="628"/>
      <c r="AP9" s="628"/>
      <c r="AQ9" s="628"/>
      <c r="AY9" s="175"/>
      <c r="AZ9" s="175"/>
      <c r="BA9" s="175"/>
      <c r="BC9" s="173"/>
      <c r="BD9" s="629"/>
      <c r="BE9" s="629"/>
      <c r="BF9" s="629"/>
      <c r="BG9" s="629"/>
      <c r="BH9" s="173"/>
      <c r="BI9" s="176" t="s">
        <v>226</v>
      </c>
      <c r="BJ9" s="176"/>
      <c r="BK9" s="176"/>
      <c r="BL9" s="173"/>
    </row>
    <row r="10" spans="1:255" s="163" customFormat="1" ht="19.149999999999999" customHeight="1" x14ac:dyDescent="0.25">
      <c r="A10" s="173"/>
      <c r="B10" s="174"/>
      <c r="C10" s="180"/>
      <c r="D10" s="180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80"/>
      <c r="S10" s="180"/>
      <c r="T10" s="175"/>
      <c r="AC10" s="180"/>
      <c r="AD10" s="180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81" t="s">
        <v>208</v>
      </c>
      <c r="AU10" s="175"/>
      <c r="AV10" s="175"/>
      <c r="AW10" s="175"/>
      <c r="AX10" s="175"/>
      <c r="AY10" s="175"/>
      <c r="AZ10" s="175"/>
      <c r="BA10" s="175"/>
      <c r="BB10" s="173"/>
      <c r="BC10" s="173"/>
      <c r="BD10" s="629"/>
      <c r="BE10" s="629"/>
      <c r="BF10" s="629"/>
      <c r="BG10" s="629"/>
      <c r="BH10" s="173"/>
      <c r="BI10" s="176" t="s">
        <v>227</v>
      </c>
      <c r="BJ10" s="176"/>
      <c r="BK10" s="176"/>
      <c r="BL10" s="173"/>
    </row>
    <row r="11" spans="1:255" s="163" customFormat="1" ht="19.149999999999999" customHeight="1" x14ac:dyDescent="0.25">
      <c r="A11" s="182"/>
      <c r="B11" s="183"/>
      <c r="C11" s="184"/>
      <c r="D11" s="182"/>
      <c r="E11" s="182"/>
      <c r="F11" s="182"/>
      <c r="G11" s="175"/>
      <c r="H11" s="185"/>
      <c r="I11" s="185"/>
      <c r="J11" s="185"/>
      <c r="K11" s="185"/>
      <c r="L11" s="181"/>
      <c r="M11" s="186" t="s">
        <v>228</v>
      </c>
      <c r="N11" s="185"/>
      <c r="O11" s="185"/>
      <c r="P11" s="185"/>
      <c r="Q11" s="185"/>
      <c r="R11" s="182"/>
      <c r="S11" s="182"/>
      <c r="T11" s="182"/>
      <c r="U11" s="181" t="s">
        <v>229</v>
      </c>
      <c r="V11" s="185"/>
      <c r="W11" s="185"/>
      <c r="X11" s="185"/>
      <c r="Y11" s="185"/>
      <c r="Z11" s="185"/>
      <c r="AA11" s="185"/>
      <c r="AB11" s="185"/>
      <c r="AC11" s="182"/>
      <c r="AD11" s="187" t="s">
        <v>230</v>
      </c>
      <c r="AE11" s="182"/>
      <c r="AF11" s="182"/>
      <c r="AG11" s="185"/>
      <c r="AH11" s="185"/>
      <c r="AI11" s="185"/>
      <c r="AJ11" s="185"/>
      <c r="AK11" s="185"/>
      <c r="AL11" s="181" t="s">
        <v>215</v>
      </c>
      <c r="AN11" s="185"/>
      <c r="AO11" s="185"/>
      <c r="AP11" s="185"/>
      <c r="AQ11" s="185"/>
      <c r="AR11" s="185"/>
      <c r="AS11" s="188"/>
      <c r="AU11" s="185"/>
      <c r="AV11" s="185"/>
      <c r="AW11" s="185"/>
      <c r="AX11" s="185"/>
      <c r="AY11" s="185"/>
      <c r="AZ11" s="185"/>
      <c r="BA11" s="185"/>
      <c r="BC11" s="182"/>
      <c r="BD11" s="188"/>
      <c r="BE11" s="181"/>
      <c r="BF11" s="182"/>
      <c r="BG11" s="182"/>
      <c r="BH11" s="182"/>
      <c r="BI11" s="181" t="s">
        <v>231</v>
      </c>
      <c r="BJ11" s="176"/>
      <c r="BK11" s="176"/>
      <c r="BL11" s="182"/>
    </row>
    <row r="12" spans="1:255" s="163" customFormat="1" ht="19.149999999999999" customHeight="1" x14ac:dyDescent="0.2">
      <c r="B12" s="189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</row>
    <row r="13" spans="1:255" s="145" customFormat="1" ht="19.149999999999999" customHeight="1" x14ac:dyDescent="0.2">
      <c r="A13" s="191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623"/>
      <c r="BC13" s="623"/>
      <c r="BD13" s="624"/>
      <c r="BE13" s="624"/>
      <c r="BF13" s="624"/>
      <c r="BG13" s="624"/>
      <c r="BH13" s="623"/>
      <c r="BI13" s="623"/>
      <c r="BJ13" s="193"/>
      <c r="BK13" s="193"/>
      <c r="BL13" s="623"/>
    </row>
    <row r="14" spans="1:255" s="202" customFormat="1" ht="24" customHeight="1" x14ac:dyDescent="0.2">
      <c r="A14" s="194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6"/>
      <c r="O14" s="196"/>
      <c r="P14" s="196"/>
      <c r="Q14" s="197"/>
      <c r="R14" s="197"/>
      <c r="S14" s="197"/>
      <c r="T14" s="197"/>
      <c r="U14" s="198"/>
      <c r="V14" s="197"/>
      <c r="W14" s="199"/>
      <c r="X14" s="197"/>
      <c r="Y14" s="197"/>
      <c r="Z14" s="197"/>
      <c r="AA14" s="199"/>
      <c r="AB14" s="197"/>
      <c r="AC14" s="197"/>
      <c r="AD14" s="197"/>
      <c r="AE14" s="197"/>
      <c r="AF14" s="199"/>
      <c r="AG14" s="197"/>
      <c r="AH14" s="197"/>
      <c r="AI14" s="197"/>
      <c r="AJ14" s="199"/>
      <c r="AK14" s="197"/>
      <c r="AL14" s="197"/>
      <c r="AM14" s="197"/>
      <c r="AN14" s="197"/>
      <c r="AO14" s="197"/>
      <c r="AP14" s="198"/>
      <c r="AQ14" s="197"/>
      <c r="AR14" s="197"/>
      <c r="AS14" s="199"/>
      <c r="AT14" s="197"/>
      <c r="AU14" s="197"/>
      <c r="AV14" s="197"/>
      <c r="AW14" s="199"/>
      <c r="AX14" s="197"/>
      <c r="AY14" s="197"/>
      <c r="AZ14" s="197"/>
      <c r="BA14" s="197"/>
      <c r="BB14" s="200"/>
      <c r="BC14" s="200"/>
      <c r="BD14" s="201"/>
      <c r="BE14" s="201"/>
      <c r="BF14" s="201"/>
      <c r="BG14" s="201"/>
      <c r="BH14" s="623"/>
      <c r="BI14" s="623"/>
      <c r="BJ14" s="193"/>
      <c r="BK14" s="193"/>
      <c r="BL14" s="623"/>
    </row>
    <row r="15" spans="1:255" s="202" customFormat="1" ht="19.149999999999999" customHeight="1" x14ac:dyDescent="0.2">
      <c r="A15" s="203"/>
      <c r="B15" s="203"/>
      <c r="C15" s="203"/>
      <c r="D15" s="203"/>
      <c r="E15" s="203"/>
      <c r="F15" s="204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5" t="s">
        <v>210</v>
      </c>
      <c r="U15" s="205" t="s">
        <v>210</v>
      </c>
      <c r="V15" s="203"/>
      <c r="W15" s="204"/>
      <c r="X15" s="203"/>
      <c r="Y15" s="203"/>
      <c r="Z15" s="203"/>
      <c r="AA15" s="204"/>
      <c r="AB15" s="203"/>
      <c r="AC15" s="203"/>
      <c r="AD15" s="203"/>
      <c r="AE15" s="203"/>
      <c r="AF15" s="204"/>
      <c r="AG15" s="203"/>
      <c r="AH15" s="203"/>
      <c r="AI15" s="203"/>
      <c r="AJ15" s="204"/>
      <c r="AK15" s="203"/>
      <c r="AL15" s="203"/>
      <c r="AM15" s="203"/>
      <c r="AN15" s="203"/>
      <c r="AO15" s="203"/>
      <c r="AP15" s="203"/>
      <c r="AQ15" s="203"/>
      <c r="AR15" s="203"/>
      <c r="AS15" s="204"/>
      <c r="AT15" s="203"/>
      <c r="AU15" s="203"/>
      <c r="AV15" s="203"/>
      <c r="AW15" s="204"/>
      <c r="AX15" s="203"/>
      <c r="AY15" s="203"/>
      <c r="AZ15" s="203"/>
      <c r="BA15" s="203"/>
      <c r="BB15" s="206"/>
      <c r="BC15" s="206"/>
      <c r="BD15" s="207"/>
      <c r="BE15" s="207"/>
      <c r="BF15" s="207"/>
      <c r="BG15" s="207"/>
      <c r="BH15" s="207"/>
      <c r="BI15" s="207"/>
      <c r="BJ15" s="207"/>
      <c r="BK15" s="207"/>
      <c r="BL15" s="207"/>
    </row>
    <row r="16" spans="1:255" s="202" customFormat="1" ht="19.149999999999999" customHeight="1" x14ac:dyDescent="0.2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9"/>
      <c r="AT16" s="208"/>
      <c r="AU16" s="208"/>
      <c r="AV16" s="208"/>
      <c r="AW16" s="208"/>
      <c r="AX16" s="208"/>
      <c r="AY16" s="208"/>
      <c r="AZ16" s="208"/>
      <c r="BA16" s="208"/>
      <c r="BB16" s="210"/>
      <c r="BC16" s="210"/>
      <c r="BD16" s="211"/>
      <c r="BE16" s="211"/>
      <c r="BF16" s="211"/>
      <c r="BG16" s="211"/>
      <c r="BH16" s="211"/>
      <c r="BI16" s="211"/>
      <c r="BJ16" s="211"/>
      <c r="BK16" s="211"/>
      <c r="BL16" s="212"/>
    </row>
    <row r="17" spans="1:64" s="202" customFormat="1" ht="19.149999999999999" customHeight="1" x14ac:dyDescent="0.2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10"/>
      <c r="BC17" s="210"/>
      <c r="BD17" s="211"/>
      <c r="BE17" s="211"/>
      <c r="BF17" s="211"/>
      <c r="BG17" s="211"/>
      <c r="BH17" s="211"/>
      <c r="BI17" s="211"/>
      <c r="BJ17" s="211"/>
      <c r="BK17" s="211"/>
      <c r="BL17" s="212"/>
    </row>
    <row r="18" spans="1:64" s="213" customFormat="1" ht="19.149999999999999" customHeight="1" x14ac:dyDescent="0.25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10"/>
      <c r="BC18" s="210"/>
      <c r="BD18" s="211"/>
      <c r="BE18" s="211"/>
      <c r="BF18" s="211"/>
      <c r="BG18" s="211"/>
      <c r="BH18" s="211"/>
      <c r="BI18" s="211"/>
      <c r="BJ18" s="211"/>
      <c r="BK18" s="211"/>
      <c r="BL18" s="212"/>
    </row>
    <row r="19" spans="1:64" s="213" customFormat="1" ht="19.149999999999999" customHeight="1" x14ac:dyDescent="0.25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10"/>
      <c r="BC19" s="210"/>
      <c r="BD19" s="211"/>
      <c r="BE19" s="212"/>
      <c r="BF19" s="212"/>
      <c r="BG19" s="211"/>
      <c r="BH19" s="211"/>
      <c r="BI19" s="211"/>
      <c r="BJ19" s="211"/>
      <c r="BK19" s="211"/>
      <c r="BL19" s="212"/>
    </row>
    <row r="20" spans="1:64" s="202" customFormat="1" x14ac:dyDescent="0.2">
      <c r="B20" s="214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0"/>
      <c r="BC20" s="210"/>
      <c r="BD20" s="211"/>
      <c r="BE20" s="211"/>
      <c r="BF20" s="211"/>
      <c r="BG20" s="211"/>
      <c r="BH20" s="211"/>
      <c r="BI20" s="211"/>
      <c r="BJ20" s="211"/>
      <c r="BK20" s="211"/>
      <c r="BL20" s="216"/>
    </row>
    <row r="21" spans="1:64" s="202" customFormat="1" x14ac:dyDescent="0.2">
      <c r="B21" s="21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7"/>
      <c r="AX21" s="215"/>
      <c r="AY21" s="215"/>
      <c r="AZ21" s="215"/>
      <c r="BA21" s="215"/>
    </row>
    <row r="22" spans="1:64" s="202" customFormat="1" x14ac:dyDescent="0.2">
      <c r="B22" s="214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</row>
    <row r="23" spans="1:64" s="202" customFormat="1" x14ac:dyDescent="0.2">
      <c r="B23" s="214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</row>
    <row r="24" spans="1:64" s="202" customFormat="1" x14ac:dyDescent="0.2">
      <c r="B24" s="214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</row>
    <row r="25" spans="1:64" s="202" customFormat="1" x14ac:dyDescent="0.2">
      <c r="B25" s="214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</row>
    <row r="26" spans="1:64" s="202" customFormat="1" x14ac:dyDescent="0.2">
      <c r="B26" s="214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</row>
    <row r="27" spans="1:64" s="202" customFormat="1" x14ac:dyDescent="0.2">
      <c r="B27" s="214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</row>
    <row r="28" spans="1:64" s="202" customFormat="1" x14ac:dyDescent="0.2">
      <c r="B28" s="214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</row>
    <row r="29" spans="1:64" s="202" customFormat="1" ht="23.25" customHeight="1" x14ac:dyDescent="0.2">
      <c r="A29" s="191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623"/>
      <c r="BC29" s="623"/>
      <c r="BD29" s="624"/>
      <c r="BE29" s="624"/>
      <c r="BF29" s="624"/>
      <c r="BG29" s="624"/>
      <c r="BH29" s="623"/>
      <c r="BI29" s="623"/>
      <c r="BJ29" s="193"/>
      <c r="BK29" s="193"/>
      <c r="BL29" s="623"/>
    </row>
    <row r="30" spans="1:64" s="202" customFormat="1" x14ac:dyDescent="0.2">
      <c r="A30" s="194"/>
      <c r="B30" s="218"/>
      <c r="C30" s="198"/>
      <c r="D30" s="197"/>
      <c r="E30" s="197"/>
      <c r="F30" s="199"/>
      <c r="G30" s="219"/>
      <c r="H30" s="197"/>
      <c r="I30" s="197"/>
      <c r="J30" s="197"/>
      <c r="K30" s="219"/>
      <c r="L30" s="198"/>
      <c r="M30" s="197"/>
      <c r="N30" s="197"/>
      <c r="O30" s="197"/>
      <c r="P30" s="197"/>
      <c r="Q30" s="197"/>
      <c r="R30" s="197"/>
      <c r="S30" s="197"/>
      <c r="T30" s="197"/>
      <c r="U30" s="198"/>
      <c r="V30" s="197"/>
      <c r="W30" s="199"/>
      <c r="X30" s="197"/>
      <c r="Y30" s="197"/>
      <c r="Z30" s="197"/>
      <c r="AA30" s="199"/>
      <c r="AB30" s="197"/>
      <c r="AC30" s="197"/>
      <c r="AD30" s="197"/>
      <c r="AE30" s="197"/>
      <c r="AF30" s="199"/>
      <c r="AG30" s="197"/>
      <c r="AH30" s="197"/>
      <c r="AI30" s="197"/>
      <c r="AJ30" s="199"/>
      <c r="AK30" s="197"/>
      <c r="AL30" s="197"/>
      <c r="AM30" s="197"/>
      <c r="AN30" s="197"/>
      <c r="AO30" s="197"/>
      <c r="AP30" s="198"/>
      <c r="AQ30" s="197"/>
      <c r="AR30" s="197"/>
      <c r="AS30" s="199"/>
      <c r="AT30" s="197"/>
      <c r="AU30" s="197"/>
      <c r="AV30" s="197"/>
      <c r="AW30" s="199"/>
      <c r="AX30" s="197"/>
      <c r="AY30" s="197"/>
      <c r="AZ30" s="197"/>
      <c r="BA30" s="197"/>
      <c r="BB30" s="200"/>
      <c r="BC30" s="200"/>
      <c r="BD30" s="201"/>
      <c r="BE30" s="201"/>
      <c r="BF30" s="201"/>
      <c r="BG30" s="201"/>
      <c r="BH30" s="623"/>
      <c r="BI30" s="623"/>
      <c r="BJ30" s="193"/>
      <c r="BK30" s="193"/>
      <c r="BL30" s="623"/>
    </row>
    <row r="31" spans="1:64" s="202" customFormat="1" x14ac:dyDescent="0.2">
      <c r="A31" s="203"/>
      <c r="B31" s="203"/>
      <c r="C31" s="203"/>
      <c r="D31" s="203"/>
      <c r="E31" s="203"/>
      <c r="F31" s="204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4"/>
      <c r="X31" s="203"/>
      <c r="Y31" s="203"/>
      <c r="Z31" s="203"/>
      <c r="AA31" s="204"/>
      <c r="AB31" s="203"/>
      <c r="AC31" s="203"/>
      <c r="AD31" s="203"/>
      <c r="AE31" s="203"/>
      <c r="AF31" s="204"/>
      <c r="AG31" s="203"/>
      <c r="AH31" s="203"/>
      <c r="AI31" s="203"/>
      <c r="AJ31" s="204"/>
      <c r="AK31" s="203"/>
      <c r="AL31" s="203"/>
      <c r="AM31" s="203"/>
      <c r="AN31" s="203"/>
      <c r="AO31" s="203"/>
      <c r="AP31" s="203"/>
      <c r="AQ31" s="203"/>
      <c r="AR31" s="203"/>
      <c r="AS31" s="204"/>
      <c r="AT31" s="203"/>
      <c r="AU31" s="203"/>
      <c r="AV31" s="203"/>
      <c r="AW31" s="204"/>
      <c r="AX31" s="203"/>
      <c r="AY31" s="203"/>
      <c r="AZ31" s="203"/>
      <c r="BA31" s="203"/>
      <c r="BB31" s="206"/>
      <c r="BC31" s="206"/>
      <c r="BD31" s="207"/>
      <c r="BE31" s="207"/>
      <c r="BF31" s="207"/>
      <c r="BG31" s="207"/>
      <c r="BH31" s="207"/>
      <c r="BI31" s="207"/>
      <c r="BJ31" s="207"/>
      <c r="BK31" s="207"/>
      <c r="BL31" s="207"/>
    </row>
    <row r="32" spans="1:64" s="202" customFormat="1" ht="18.75" customHeight="1" x14ac:dyDescent="0.2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9"/>
      <c r="AT32" s="208"/>
      <c r="AU32" s="208"/>
      <c r="AV32" s="208"/>
      <c r="AW32" s="208"/>
      <c r="AX32" s="208"/>
      <c r="AY32" s="208"/>
      <c r="AZ32" s="208"/>
      <c r="BA32" s="208"/>
      <c r="BB32" s="210"/>
      <c r="BC32" s="210"/>
      <c r="BD32" s="211"/>
      <c r="BE32" s="211"/>
      <c r="BF32" s="211"/>
      <c r="BG32" s="211"/>
      <c r="BH32" s="211"/>
      <c r="BI32" s="211"/>
      <c r="BJ32" s="211"/>
      <c r="BK32" s="211"/>
      <c r="BL32" s="212"/>
    </row>
    <row r="33" spans="1:64" s="202" customFormat="1" ht="18.75" customHeight="1" x14ac:dyDescent="0.2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10"/>
      <c r="BC33" s="210"/>
      <c r="BD33" s="211"/>
      <c r="BE33" s="211"/>
      <c r="BF33" s="211"/>
      <c r="BG33" s="211"/>
      <c r="BH33" s="211"/>
      <c r="BI33" s="211"/>
      <c r="BJ33" s="211"/>
      <c r="BK33" s="211"/>
      <c r="BL33" s="212"/>
    </row>
    <row r="34" spans="1:64" s="202" customFormat="1" ht="18" customHeight="1" x14ac:dyDescent="0.2">
      <c r="A34" s="208"/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10"/>
      <c r="BC34" s="210"/>
      <c r="BD34" s="211"/>
      <c r="BE34" s="211"/>
      <c r="BF34" s="211"/>
      <c r="BG34" s="211"/>
      <c r="BH34" s="211"/>
      <c r="BI34" s="211"/>
      <c r="BJ34" s="211"/>
      <c r="BK34" s="211"/>
      <c r="BL34" s="212"/>
    </row>
    <row r="35" spans="1:64" s="202" customFormat="1" ht="18.75" customHeight="1" x14ac:dyDescent="0.2">
      <c r="A35" s="208"/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10"/>
      <c r="BC35" s="210"/>
      <c r="BD35" s="211"/>
      <c r="BE35" s="211"/>
      <c r="BF35" s="212"/>
      <c r="BG35" s="211"/>
      <c r="BH35" s="211"/>
      <c r="BI35" s="211"/>
      <c r="BJ35" s="211"/>
      <c r="BK35" s="211"/>
      <c r="BL35" s="212"/>
    </row>
    <row r="36" spans="1:64" s="202" customFormat="1" x14ac:dyDescent="0.2">
      <c r="B36" s="214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0"/>
      <c r="BC36" s="210"/>
      <c r="BD36" s="211"/>
      <c r="BE36" s="211"/>
      <c r="BF36" s="211"/>
      <c r="BG36" s="211"/>
      <c r="BH36" s="211"/>
      <c r="BI36" s="211"/>
      <c r="BJ36" s="211"/>
      <c r="BK36" s="211"/>
      <c r="BL36" s="216"/>
    </row>
    <row r="37" spans="1:64" s="202" customFormat="1" x14ac:dyDescent="0.2">
      <c r="B37" s="214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</row>
    <row r="38" spans="1:64" s="202" customFormat="1" x14ac:dyDescent="0.2">
      <c r="B38" s="214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</row>
    <row r="39" spans="1:64" s="202" customFormat="1" x14ac:dyDescent="0.2">
      <c r="B39" s="214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</row>
    <row r="40" spans="1:64" s="202" customFormat="1" x14ac:dyDescent="0.2">
      <c r="B40" s="214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</row>
    <row r="41" spans="1:64" s="202" customFormat="1" x14ac:dyDescent="0.2">
      <c r="B41" s="214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</row>
    <row r="42" spans="1:64" s="202" customFormat="1" x14ac:dyDescent="0.2">
      <c r="B42" s="214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</row>
    <row r="43" spans="1:64" s="202" customFormat="1" x14ac:dyDescent="0.2">
      <c r="B43" s="214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</row>
    <row r="44" spans="1:64" s="202" customFormat="1" x14ac:dyDescent="0.2">
      <c r="B44" s="214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</row>
    <row r="45" spans="1:64" s="202" customFormat="1" x14ac:dyDescent="0.2">
      <c r="B45" s="214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</row>
    <row r="46" spans="1:64" s="202" customFormat="1" x14ac:dyDescent="0.2">
      <c r="B46" s="214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</row>
    <row r="47" spans="1:64" s="202" customFormat="1" x14ac:dyDescent="0.2">
      <c r="B47" s="214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</row>
    <row r="48" spans="1:64" s="202" customFormat="1" x14ac:dyDescent="0.2">
      <c r="B48" s="214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</row>
    <row r="49" spans="2:53" s="202" customFormat="1" x14ac:dyDescent="0.2">
      <c r="B49" s="214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</row>
    <row r="50" spans="2:53" s="202" customFormat="1" x14ac:dyDescent="0.2">
      <c r="B50" s="214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</row>
    <row r="51" spans="2:53" s="202" customFormat="1" x14ac:dyDescent="0.2">
      <c r="B51" s="214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</row>
    <row r="52" spans="2:53" s="202" customFormat="1" x14ac:dyDescent="0.2">
      <c r="B52" s="214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</row>
    <row r="53" spans="2:53" s="202" customFormat="1" x14ac:dyDescent="0.2">
      <c r="B53" s="214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</row>
    <row r="54" spans="2:53" s="202" customFormat="1" x14ac:dyDescent="0.2">
      <c r="B54" s="214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</row>
    <row r="55" spans="2:53" s="202" customFormat="1" x14ac:dyDescent="0.2">
      <c r="B55" s="214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</row>
    <row r="56" spans="2:53" s="202" customFormat="1" x14ac:dyDescent="0.2">
      <c r="B56" s="214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</row>
    <row r="57" spans="2:53" s="202" customFormat="1" x14ac:dyDescent="0.2">
      <c r="B57" s="214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</row>
    <row r="58" spans="2:53" s="202" customFormat="1" x14ac:dyDescent="0.2">
      <c r="B58" s="214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</row>
    <row r="59" spans="2:53" s="202" customFormat="1" x14ac:dyDescent="0.2">
      <c r="B59" s="214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</row>
    <row r="60" spans="2:53" s="202" customFormat="1" x14ac:dyDescent="0.2">
      <c r="B60" s="214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</row>
    <row r="61" spans="2:53" s="202" customFormat="1" x14ac:dyDescent="0.2">
      <c r="B61" s="214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</row>
    <row r="62" spans="2:53" s="202" customFormat="1" x14ac:dyDescent="0.2">
      <c r="B62" s="214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</row>
    <row r="63" spans="2:53" s="202" customFormat="1" x14ac:dyDescent="0.2">
      <c r="B63" s="214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</row>
    <row r="64" spans="2:53" s="202" customFormat="1" x14ac:dyDescent="0.2">
      <c r="B64" s="214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</row>
    <row r="65" spans="2:53" s="202" customFormat="1" x14ac:dyDescent="0.2">
      <c r="B65" s="214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</row>
    <row r="66" spans="2:53" s="202" customFormat="1" x14ac:dyDescent="0.2">
      <c r="B66" s="214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</row>
    <row r="67" spans="2:53" s="202" customFormat="1" x14ac:dyDescent="0.2">
      <c r="B67" s="214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</row>
    <row r="68" spans="2:53" s="202" customFormat="1" x14ac:dyDescent="0.2">
      <c r="B68" s="214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</row>
    <row r="69" spans="2:53" s="202" customFormat="1" x14ac:dyDescent="0.2">
      <c r="B69" s="214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</row>
    <row r="70" spans="2:53" s="202" customFormat="1" x14ac:dyDescent="0.2">
      <c r="B70" s="214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</row>
    <row r="71" spans="2:53" s="202" customFormat="1" x14ac:dyDescent="0.2">
      <c r="B71" s="214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</row>
    <row r="72" spans="2:53" s="202" customFormat="1" x14ac:dyDescent="0.2">
      <c r="B72" s="214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</row>
    <row r="73" spans="2:53" s="202" customFormat="1" x14ac:dyDescent="0.2">
      <c r="B73" s="214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</row>
    <row r="74" spans="2:53" s="202" customFormat="1" x14ac:dyDescent="0.2">
      <c r="B74" s="214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</row>
    <row r="75" spans="2:53" s="202" customFormat="1" x14ac:dyDescent="0.2">
      <c r="B75" s="214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</row>
    <row r="76" spans="2:53" s="202" customFormat="1" x14ac:dyDescent="0.2">
      <c r="B76" s="214"/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</row>
    <row r="77" spans="2:53" s="202" customFormat="1" x14ac:dyDescent="0.2">
      <c r="B77" s="214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</row>
    <row r="78" spans="2:53" s="202" customFormat="1" x14ac:dyDescent="0.2">
      <c r="B78" s="214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</row>
    <row r="79" spans="2:53" s="202" customFormat="1" x14ac:dyDescent="0.2">
      <c r="B79" s="214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</row>
    <row r="80" spans="2:53" s="202" customFormat="1" x14ac:dyDescent="0.2">
      <c r="B80" s="214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</row>
    <row r="81" spans="2:53" s="202" customFormat="1" x14ac:dyDescent="0.2">
      <c r="B81" s="214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</row>
    <row r="82" spans="2:53" s="202" customFormat="1" x14ac:dyDescent="0.2">
      <c r="B82" s="214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</row>
    <row r="83" spans="2:53" s="202" customFormat="1" x14ac:dyDescent="0.2">
      <c r="B83" s="214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</row>
    <row r="84" spans="2:53" s="202" customFormat="1" x14ac:dyDescent="0.2">
      <c r="B84" s="214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</row>
    <row r="85" spans="2:53" s="202" customFormat="1" x14ac:dyDescent="0.2">
      <c r="B85" s="214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</row>
    <row r="86" spans="2:53" s="202" customFormat="1" x14ac:dyDescent="0.2">
      <c r="B86" s="214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</row>
    <row r="87" spans="2:53" s="202" customFormat="1" x14ac:dyDescent="0.2">
      <c r="B87" s="214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</row>
    <row r="88" spans="2:53" s="202" customFormat="1" x14ac:dyDescent="0.2">
      <c r="B88" s="214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5"/>
      <c r="V88" s="215"/>
      <c r="W88" s="21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</row>
    <row r="89" spans="2:53" s="202" customFormat="1" x14ac:dyDescent="0.2">
      <c r="B89" s="214"/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</row>
    <row r="90" spans="2:53" s="202" customFormat="1" x14ac:dyDescent="0.2">
      <c r="B90" s="214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</row>
    <row r="91" spans="2:53" s="202" customFormat="1" x14ac:dyDescent="0.2">
      <c r="B91" s="214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</row>
    <row r="92" spans="2:53" s="202" customFormat="1" x14ac:dyDescent="0.2">
      <c r="B92" s="214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</row>
    <row r="93" spans="2:53" s="202" customFormat="1" x14ac:dyDescent="0.2">
      <c r="B93" s="214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</row>
    <row r="94" spans="2:53" s="202" customFormat="1" x14ac:dyDescent="0.2">
      <c r="B94" s="214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</row>
    <row r="95" spans="2:53" s="202" customFormat="1" x14ac:dyDescent="0.2">
      <c r="B95" s="214"/>
      <c r="C95" s="215"/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</row>
    <row r="96" spans="2:53" s="202" customFormat="1" x14ac:dyDescent="0.2">
      <c r="B96" s="214"/>
      <c r="C96" s="215"/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</row>
    <row r="97" spans="2:53" s="202" customFormat="1" x14ac:dyDescent="0.2">
      <c r="B97" s="214"/>
      <c r="C97" s="215"/>
      <c r="D97" s="215"/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</row>
    <row r="98" spans="2:53" s="202" customFormat="1" x14ac:dyDescent="0.2">
      <c r="B98" s="214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</row>
    <row r="99" spans="2:53" s="202" customFormat="1" x14ac:dyDescent="0.2">
      <c r="B99" s="214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</row>
    <row r="100" spans="2:53" s="202" customFormat="1" x14ac:dyDescent="0.2">
      <c r="B100" s="214"/>
      <c r="C100" s="215"/>
      <c r="D100" s="215"/>
      <c r="E100" s="215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</row>
    <row r="101" spans="2:53" s="202" customFormat="1" x14ac:dyDescent="0.2">
      <c r="B101" s="214"/>
      <c r="C101" s="215"/>
      <c r="D101" s="215"/>
      <c r="E101" s="215"/>
      <c r="F101" s="215"/>
      <c r="G101" s="215"/>
      <c r="H101" s="215"/>
      <c r="I101" s="215"/>
      <c r="J101" s="215"/>
      <c r="K101" s="215"/>
      <c r="L101" s="215"/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</row>
    <row r="102" spans="2:53" s="202" customFormat="1" x14ac:dyDescent="0.2">
      <c r="B102" s="214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</row>
    <row r="103" spans="2:53" s="202" customFormat="1" x14ac:dyDescent="0.2">
      <c r="B103" s="214"/>
      <c r="C103" s="215"/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</row>
    <row r="104" spans="2:53" s="202" customFormat="1" x14ac:dyDescent="0.2">
      <c r="B104" s="214"/>
      <c r="C104" s="215"/>
      <c r="D104" s="215"/>
      <c r="E104" s="215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</row>
    <row r="105" spans="2:53" s="202" customFormat="1" x14ac:dyDescent="0.2">
      <c r="B105" s="214"/>
      <c r="C105" s="215"/>
      <c r="D105" s="215"/>
      <c r="E105" s="215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</row>
    <row r="106" spans="2:53" s="202" customFormat="1" x14ac:dyDescent="0.2">
      <c r="B106" s="214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</row>
    <row r="107" spans="2:53" s="202" customFormat="1" x14ac:dyDescent="0.2">
      <c r="B107" s="214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</row>
    <row r="108" spans="2:53" s="202" customFormat="1" x14ac:dyDescent="0.2">
      <c r="B108" s="214"/>
      <c r="C108" s="215"/>
      <c r="D108" s="215"/>
      <c r="E108" s="215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</row>
    <row r="109" spans="2:53" s="202" customFormat="1" x14ac:dyDescent="0.2">
      <c r="B109" s="214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</row>
    <row r="110" spans="2:53" s="202" customFormat="1" x14ac:dyDescent="0.2">
      <c r="B110" s="214"/>
      <c r="C110" s="215"/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</row>
    <row r="111" spans="2:53" s="202" customFormat="1" x14ac:dyDescent="0.2">
      <c r="B111" s="214"/>
      <c r="C111" s="215"/>
      <c r="D111" s="215"/>
      <c r="E111" s="215"/>
      <c r="F111" s="215"/>
      <c r="G111" s="215"/>
      <c r="H111" s="215"/>
      <c r="I111" s="215"/>
      <c r="J111" s="215"/>
      <c r="K111" s="215"/>
      <c r="L111" s="215"/>
      <c r="M111" s="215"/>
      <c r="N111" s="215"/>
      <c r="O111" s="215"/>
      <c r="P111" s="215"/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</row>
    <row r="112" spans="2:53" s="202" customFormat="1" x14ac:dyDescent="0.2">
      <c r="B112" s="214"/>
      <c r="C112" s="215"/>
      <c r="D112" s="215"/>
      <c r="E112" s="215"/>
      <c r="F112" s="215"/>
      <c r="G112" s="215"/>
      <c r="H112" s="215"/>
      <c r="I112" s="215"/>
      <c r="J112" s="215"/>
      <c r="K112" s="215"/>
      <c r="L112" s="215"/>
      <c r="M112" s="215"/>
      <c r="N112" s="215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</row>
    <row r="113" spans="2:53" s="202" customFormat="1" x14ac:dyDescent="0.2">
      <c r="B113" s="214"/>
      <c r="C113" s="215"/>
      <c r="D113" s="215"/>
      <c r="E113" s="215"/>
      <c r="F113" s="215"/>
      <c r="G113" s="215"/>
      <c r="H113" s="215"/>
      <c r="I113" s="215"/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</row>
    <row r="114" spans="2:53" s="202" customFormat="1" x14ac:dyDescent="0.2">
      <c r="B114" s="214"/>
      <c r="C114" s="215"/>
      <c r="D114" s="215"/>
      <c r="E114" s="215"/>
      <c r="F114" s="215"/>
      <c r="G114" s="215"/>
      <c r="H114" s="215"/>
      <c r="I114" s="215"/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</row>
    <row r="115" spans="2:53" s="202" customFormat="1" x14ac:dyDescent="0.2">
      <c r="B115" s="214"/>
      <c r="C115" s="215"/>
      <c r="D115" s="215"/>
      <c r="E115" s="215"/>
      <c r="F115" s="215"/>
      <c r="G115" s="215"/>
      <c r="H115" s="215"/>
      <c r="I115" s="215"/>
      <c r="J115" s="215"/>
      <c r="K115" s="215"/>
      <c r="L115" s="215"/>
      <c r="M115" s="215"/>
      <c r="N115" s="215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</row>
    <row r="116" spans="2:53" s="202" customFormat="1" x14ac:dyDescent="0.2">
      <c r="B116" s="214"/>
      <c r="C116" s="215"/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</row>
    <row r="117" spans="2:53" s="202" customFormat="1" x14ac:dyDescent="0.2">
      <c r="B117" s="214"/>
      <c r="C117" s="215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</row>
    <row r="118" spans="2:53" s="202" customFormat="1" x14ac:dyDescent="0.2">
      <c r="B118" s="214"/>
      <c r="C118" s="215"/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</row>
    <row r="119" spans="2:53" s="202" customFormat="1" x14ac:dyDescent="0.2">
      <c r="B119" s="214"/>
      <c r="C119" s="215"/>
      <c r="D119" s="215"/>
      <c r="E119" s="215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</row>
    <row r="120" spans="2:53" s="202" customFormat="1" x14ac:dyDescent="0.2">
      <c r="B120" s="214"/>
      <c r="C120" s="215"/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</row>
    <row r="121" spans="2:53" s="202" customFormat="1" x14ac:dyDescent="0.2">
      <c r="B121" s="214"/>
      <c r="C121" s="215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</row>
    <row r="122" spans="2:53" s="202" customFormat="1" x14ac:dyDescent="0.2">
      <c r="B122" s="214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</row>
    <row r="123" spans="2:53" s="202" customFormat="1" x14ac:dyDescent="0.2">
      <c r="B123" s="214"/>
      <c r="C123" s="215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</row>
    <row r="124" spans="2:53" s="202" customFormat="1" x14ac:dyDescent="0.2">
      <c r="B124" s="214"/>
      <c r="C124" s="215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</row>
    <row r="125" spans="2:53" s="202" customFormat="1" x14ac:dyDescent="0.2">
      <c r="B125" s="214"/>
      <c r="C125" s="215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</row>
    <row r="126" spans="2:53" s="202" customFormat="1" x14ac:dyDescent="0.2">
      <c r="B126" s="214"/>
      <c r="C126" s="215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</row>
    <row r="127" spans="2:53" s="202" customFormat="1" x14ac:dyDescent="0.2">
      <c r="B127" s="214"/>
      <c r="C127" s="215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</row>
    <row r="128" spans="2:53" s="202" customFormat="1" x14ac:dyDescent="0.2">
      <c r="B128" s="214"/>
      <c r="C128" s="215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</row>
    <row r="129" spans="2:53" s="202" customFormat="1" x14ac:dyDescent="0.2">
      <c r="B129" s="214"/>
      <c r="C129" s="215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</row>
    <row r="130" spans="2:53" s="202" customFormat="1" x14ac:dyDescent="0.2">
      <c r="B130" s="214"/>
      <c r="C130" s="215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</row>
    <row r="131" spans="2:53" s="202" customFormat="1" x14ac:dyDescent="0.2">
      <c r="B131" s="214"/>
      <c r="C131" s="215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</row>
    <row r="132" spans="2:53" s="202" customFormat="1" x14ac:dyDescent="0.2">
      <c r="B132" s="214"/>
      <c r="C132" s="215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</row>
    <row r="133" spans="2:53" s="202" customFormat="1" x14ac:dyDescent="0.2">
      <c r="B133" s="214"/>
      <c r="C133" s="215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</row>
    <row r="134" spans="2:53" s="202" customFormat="1" x14ac:dyDescent="0.2">
      <c r="B134" s="214"/>
      <c r="C134" s="215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</row>
    <row r="135" spans="2:53" s="202" customFormat="1" x14ac:dyDescent="0.2">
      <c r="B135" s="214"/>
      <c r="C135" s="215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</row>
    <row r="136" spans="2:53" s="202" customFormat="1" x14ac:dyDescent="0.2">
      <c r="B136" s="214"/>
      <c r="C136" s="215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</row>
    <row r="137" spans="2:53" s="202" customFormat="1" x14ac:dyDescent="0.2">
      <c r="B137" s="214"/>
      <c r="C137" s="215"/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</row>
    <row r="138" spans="2:53" s="202" customFormat="1" x14ac:dyDescent="0.2">
      <c r="B138" s="214"/>
      <c r="C138" s="215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</row>
    <row r="139" spans="2:53" s="202" customFormat="1" x14ac:dyDescent="0.2">
      <c r="B139" s="214"/>
      <c r="C139" s="215"/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</row>
    <row r="140" spans="2:53" s="202" customFormat="1" x14ac:dyDescent="0.2">
      <c r="B140" s="214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</row>
    <row r="141" spans="2:53" s="202" customFormat="1" x14ac:dyDescent="0.2">
      <c r="B141" s="214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</row>
    <row r="142" spans="2:53" s="202" customFormat="1" x14ac:dyDescent="0.2">
      <c r="B142" s="214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</row>
    <row r="143" spans="2:53" s="202" customFormat="1" x14ac:dyDescent="0.2">
      <c r="B143" s="214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</row>
    <row r="144" spans="2:53" s="202" customFormat="1" x14ac:dyDescent="0.2">
      <c r="B144" s="214"/>
      <c r="C144" s="215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</row>
    <row r="145" spans="2:53" s="202" customFormat="1" x14ac:dyDescent="0.2">
      <c r="B145" s="214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</row>
    <row r="146" spans="2:53" s="202" customFormat="1" x14ac:dyDescent="0.2">
      <c r="B146" s="214"/>
      <c r="C146" s="215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</row>
    <row r="147" spans="2:53" s="202" customFormat="1" x14ac:dyDescent="0.2">
      <c r="B147" s="214"/>
      <c r="C147" s="215"/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</row>
    <row r="148" spans="2:53" s="202" customFormat="1" x14ac:dyDescent="0.2">
      <c r="B148" s="214"/>
      <c r="C148" s="215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</row>
    <row r="149" spans="2:53" s="202" customFormat="1" x14ac:dyDescent="0.2">
      <c r="B149" s="214"/>
      <c r="C149" s="215"/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</row>
    <row r="150" spans="2:53" s="202" customFormat="1" x14ac:dyDescent="0.2">
      <c r="B150" s="214"/>
      <c r="C150" s="215"/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</row>
    <row r="151" spans="2:53" s="202" customFormat="1" x14ac:dyDescent="0.2">
      <c r="B151" s="214"/>
      <c r="C151" s="215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</row>
    <row r="152" spans="2:53" s="202" customFormat="1" x14ac:dyDescent="0.2">
      <c r="B152" s="214"/>
      <c r="C152" s="215"/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</row>
    <row r="153" spans="2:53" s="202" customFormat="1" x14ac:dyDescent="0.2">
      <c r="B153" s="214"/>
      <c r="C153" s="215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</row>
    <row r="154" spans="2:53" s="202" customFormat="1" x14ac:dyDescent="0.2">
      <c r="B154" s="214"/>
      <c r="C154" s="215"/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</row>
    <row r="155" spans="2:53" s="202" customFormat="1" x14ac:dyDescent="0.2">
      <c r="B155" s="214"/>
      <c r="C155" s="215"/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</row>
    <row r="156" spans="2:53" s="202" customFormat="1" x14ac:dyDescent="0.2">
      <c r="B156" s="214"/>
      <c r="C156" s="215"/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</row>
    <row r="157" spans="2:53" s="202" customFormat="1" x14ac:dyDescent="0.2">
      <c r="B157" s="214"/>
      <c r="C157" s="215"/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</row>
    <row r="158" spans="2:53" s="202" customFormat="1" x14ac:dyDescent="0.2">
      <c r="B158" s="214"/>
      <c r="C158" s="215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</row>
    <row r="159" spans="2:53" s="202" customFormat="1" x14ac:dyDescent="0.2">
      <c r="B159" s="214"/>
      <c r="C159" s="215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</row>
    <row r="160" spans="2:53" s="202" customFormat="1" x14ac:dyDescent="0.2">
      <c r="B160" s="214"/>
      <c r="C160" s="215"/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</row>
    <row r="161" spans="2:53" s="202" customFormat="1" x14ac:dyDescent="0.2">
      <c r="B161" s="214"/>
      <c r="C161" s="215"/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</row>
    <row r="162" spans="2:53" s="202" customFormat="1" x14ac:dyDescent="0.2">
      <c r="B162" s="214"/>
      <c r="C162" s="215"/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</row>
    <row r="163" spans="2:53" s="202" customFormat="1" x14ac:dyDescent="0.2">
      <c r="B163" s="214"/>
      <c r="C163" s="215"/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</row>
    <row r="164" spans="2:53" s="202" customFormat="1" x14ac:dyDescent="0.2">
      <c r="B164" s="214"/>
      <c r="C164" s="215"/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</row>
    <row r="165" spans="2:53" s="202" customFormat="1" x14ac:dyDescent="0.2">
      <c r="B165" s="214"/>
      <c r="C165" s="215"/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</row>
    <row r="166" spans="2:53" s="202" customFormat="1" x14ac:dyDescent="0.2">
      <c r="B166" s="214"/>
      <c r="C166" s="215"/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</row>
    <row r="167" spans="2:53" s="202" customFormat="1" x14ac:dyDescent="0.2">
      <c r="B167" s="214"/>
      <c r="C167" s="215"/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</row>
    <row r="168" spans="2:53" s="202" customFormat="1" x14ac:dyDescent="0.2">
      <c r="B168" s="214"/>
      <c r="C168" s="215"/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</row>
    <row r="169" spans="2:53" s="202" customFormat="1" x14ac:dyDescent="0.2">
      <c r="B169" s="214"/>
      <c r="C169" s="215"/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</row>
    <row r="170" spans="2:53" s="202" customFormat="1" x14ac:dyDescent="0.2">
      <c r="B170" s="214"/>
      <c r="C170" s="215"/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</row>
    <row r="171" spans="2:53" s="202" customFormat="1" x14ac:dyDescent="0.2">
      <c r="B171" s="214"/>
      <c r="C171" s="215"/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</row>
    <row r="172" spans="2:53" s="202" customFormat="1" x14ac:dyDescent="0.2">
      <c r="B172" s="214"/>
      <c r="C172" s="215"/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</row>
    <row r="173" spans="2:53" s="202" customFormat="1" x14ac:dyDescent="0.2">
      <c r="B173" s="214"/>
      <c r="C173" s="215"/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</row>
    <row r="174" spans="2:53" s="202" customFormat="1" x14ac:dyDescent="0.2">
      <c r="B174" s="214"/>
      <c r="C174" s="215"/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</row>
    <row r="175" spans="2:53" s="202" customFormat="1" x14ac:dyDescent="0.2">
      <c r="B175" s="214"/>
      <c r="C175" s="215"/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</row>
    <row r="176" spans="2:53" s="202" customFormat="1" x14ac:dyDescent="0.2">
      <c r="B176" s="214"/>
      <c r="C176" s="215"/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</row>
    <row r="177" spans="2:53" s="202" customFormat="1" x14ac:dyDescent="0.2">
      <c r="B177" s="214"/>
      <c r="C177" s="215"/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</row>
    <row r="178" spans="2:53" s="202" customFormat="1" x14ac:dyDescent="0.2">
      <c r="B178" s="214"/>
      <c r="C178" s="215"/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</row>
    <row r="179" spans="2:53" s="202" customFormat="1" x14ac:dyDescent="0.2">
      <c r="B179" s="214"/>
      <c r="C179" s="215"/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</row>
    <row r="180" spans="2:53" s="202" customFormat="1" x14ac:dyDescent="0.2">
      <c r="B180" s="214"/>
      <c r="C180" s="215"/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</row>
    <row r="181" spans="2:53" s="202" customFormat="1" x14ac:dyDescent="0.2">
      <c r="B181" s="214"/>
      <c r="C181" s="215"/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</row>
    <row r="182" spans="2:53" s="202" customFormat="1" x14ac:dyDescent="0.2">
      <c r="B182" s="214"/>
      <c r="C182" s="215"/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</row>
    <row r="183" spans="2:53" s="202" customFormat="1" x14ac:dyDescent="0.2">
      <c r="B183" s="214"/>
      <c r="C183" s="215"/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</row>
    <row r="184" spans="2:53" s="202" customFormat="1" x14ac:dyDescent="0.2">
      <c r="B184" s="214"/>
      <c r="C184" s="215"/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</row>
    <row r="185" spans="2:53" s="202" customFormat="1" x14ac:dyDescent="0.2">
      <c r="B185" s="214"/>
      <c r="C185" s="215"/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</row>
    <row r="186" spans="2:53" s="202" customFormat="1" x14ac:dyDescent="0.2">
      <c r="B186" s="214"/>
      <c r="C186" s="215"/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</row>
    <row r="187" spans="2:53" s="202" customFormat="1" x14ac:dyDescent="0.2">
      <c r="B187" s="214"/>
      <c r="C187" s="215"/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</row>
    <row r="188" spans="2:53" s="202" customFormat="1" x14ac:dyDescent="0.2">
      <c r="B188" s="214"/>
      <c r="C188" s="215"/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</row>
    <row r="189" spans="2:53" s="202" customFormat="1" x14ac:dyDescent="0.2">
      <c r="B189" s="214"/>
      <c r="C189" s="215"/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</row>
    <row r="190" spans="2:53" s="202" customFormat="1" x14ac:dyDescent="0.2">
      <c r="B190" s="214"/>
      <c r="C190" s="215"/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</row>
    <row r="191" spans="2:53" s="202" customFormat="1" x14ac:dyDescent="0.2">
      <c r="B191" s="214"/>
      <c r="C191" s="215"/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</row>
    <row r="192" spans="2:53" s="202" customFormat="1" x14ac:dyDescent="0.2">
      <c r="B192" s="214"/>
      <c r="C192" s="215"/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</row>
    <row r="193" spans="2:53" s="202" customFormat="1" x14ac:dyDescent="0.2">
      <c r="B193" s="214"/>
      <c r="C193" s="215"/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</row>
    <row r="194" spans="2:53" s="202" customFormat="1" x14ac:dyDescent="0.2">
      <c r="B194" s="214"/>
      <c r="C194" s="215"/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</row>
    <row r="195" spans="2:53" s="202" customFormat="1" x14ac:dyDescent="0.2">
      <c r="B195" s="214"/>
      <c r="C195" s="215"/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</row>
    <row r="196" spans="2:53" s="202" customFormat="1" x14ac:dyDescent="0.2">
      <c r="B196" s="214"/>
      <c r="C196" s="215"/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</row>
    <row r="197" spans="2:53" s="202" customFormat="1" x14ac:dyDescent="0.2">
      <c r="B197" s="214"/>
      <c r="C197" s="215"/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</row>
    <row r="198" spans="2:53" s="202" customFormat="1" x14ac:dyDescent="0.2">
      <c r="B198" s="214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</row>
    <row r="199" spans="2:53" s="202" customFormat="1" x14ac:dyDescent="0.2">
      <c r="B199" s="214"/>
      <c r="C199" s="215"/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</row>
    <row r="200" spans="2:53" s="202" customFormat="1" x14ac:dyDescent="0.2">
      <c r="B200" s="214"/>
      <c r="C200" s="215"/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</row>
    <row r="201" spans="2:53" s="202" customFormat="1" x14ac:dyDescent="0.2">
      <c r="B201" s="214"/>
      <c r="C201" s="215"/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</row>
    <row r="202" spans="2:53" s="202" customFormat="1" x14ac:dyDescent="0.2">
      <c r="B202" s="214"/>
      <c r="C202" s="215"/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</row>
    <row r="203" spans="2:53" s="202" customFormat="1" x14ac:dyDescent="0.2">
      <c r="B203" s="214"/>
      <c r="C203" s="215"/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</row>
    <row r="204" spans="2:53" s="202" customFormat="1" x14ac:dyDescent="0.2">
      <c r="B204" s="214"/>
      <c r="C204" s="215"/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</row>
    <row r="205" spans="2:53" s="202" customFormat="1" x14ac:dyDescent="0.2">
      <c r="B205" s="214"/>
      <c r="C205" s="215"/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</row>
    <row r="206" spans="2:53" s="202" customFormat="1" x14ac:dyDescent="0.2">
      <c r="B206" s="214"/>
      <c r="C206" s="215"/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</row>
    <row r="207" spans="2:53" s="202" customFormat="1" x14ac:dyDescent="0.2">
      <c r="B207" s="214"/>
      <c r="C207" s="215"/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</row>
    <row r="208" spans="2:53" s="202" customFormat="1" x14ac:dyDescent="0.2">
      <c r="B208" s="214"/>
      <c r="C208" s="215"/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</row>
    <row r="209" spans="2:53" s="202" customFormat="1" x14ac:dyDescent="0.2">
      <c r="B209" s="214"/>
      <c r="C209" s="215"/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</row>
    <row r="210" spans="2:53" s="202" customFormat="1" x14ac:dyDescent="0.2">
      <c r="B210" s="214"/>
      <c r="C210" s="215"/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</row>
    <row r="211" spans="2:53" s="202" customFormat="1" x14ac:dyDescent="0.2">
      <c r="B211" s="214"/>
      <c r="C211" s="215"/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</row>
    <row r="212" spans="2:53" s="202" customFormat="1" x14ac:dyDescent="0.2">
      <c r="B212" s="214"/>
      <c r="C212" s="215"/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</row>
    <row r="213" spans="2:53" s="202" customFormat="1" x14ac:dyDescent="0.2">
      <c r="B213" s="214"/>
      <c r="C213" s="215"/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</row>
    <row r="214" spans="2:53" s="202" customFormat="1" x14ac:dyDescent="0.2">
      <c r="B214" s="214"/>
      <c r="C214" s="215"/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</row>
    <row r="215" spans="2:53" s="202" customFormat="1" x14ac:dyDescent="0.2">
      <c r="B215" s="214"/>
      <c r="C215" s="215"/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</row>
    <row r="216" spans="2:53" s="202" customFormat="1" x14ac:dyDescent="0.2">
      <c r="B216" s="214"/>
      <c r="C216" s="215"/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</row>
    <row r="217" spans="2:53" s="202" customFormat="1" x14ac:dyDescent="0.2">
      <c r="B217" s="214"/>
      <c r="C217" s="215"/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</row>
    <row r="218" spans="2:53" s="202" customFormat="1" x14ac:dyDescent="0.2">
      <c r="B218" s="214"/>
      <c r="C218" s="215"/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15"/>
    </row>
    <row r="219" spans="2:53" s="202" customFormat="1" x14ac:dyDescent="0.2">
      <c r="B219" s="214"/>
      <c r="C219" s="215"/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</row>
    <row r="220" spans="2:53" s="202" customFormat="1" x14ac:dyDescent="0.2">
      <c r="B220" s="214"/>
      <c r="C220" s="215"/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</row>
    <row r="221" spans="2:53" s="202" customFormat="1" x14ac:dyDescent="0.2">
      <c r="B221" s="214"/>
      <c r="C221" s="215"/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</row>
    <row r="222" spans="2:53" s="202" customFormat="1" x14ac:dyDescent="0.2">
      <c r="B222" s="214"/>
      <c r="C222" s="215"/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</row>
    <row r="223" spans="2:53" s="202" customFormat="1" x14ac:dyDescent="0.2">
      <c r="B223" s="214"/>
      <c r="C223" s="215"/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</row>
    <row r="224" spans="2:53" s="202" customFormat="1" x14ac:dyDescent="0.2">
      <c r="B224" s="214"/>
      <c r="C224" s="215"/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</row>
    <row r="225" spans="2:53" s="202" customFormat="1" x14ac:dyDescent="0.2">
      <c r="B225" s="214"/>
      <c r="C225" s="215"/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</row>
    <row r="226" spans="2:53" s="202" customFormat="1" x14ac:dyDescent="0.2">
      <c r="B226" s="214"/>
      <c r="C226" s="215"/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</row>
    <row r="227" spans="2:53" s="202" customFormat="1" x14ac:dyDescent="0.2">
      <c r="B227" s="214"/>
      <c r="C227" s="215"/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</row>
    <row r="228" spans="2:53" s="202" customFormat="1" x14ac:dyDescent="0.2">
      <c r="B228" s="214"/>
      <c r="C228" s="215"/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</row>
    <row r="229" spans="2:53" s="202" customFormat="1" x14ac:dyDescent="0.2">
      <c r="B229" s="214"/>
      <c r="C229" s="215"/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</row>
    <row r="230" spans="2:53" s="202" customFormat="1" x14ac:dyDescent="0.2">
      <c r="B230" s="214"/>
      <c r="C230" s="215"/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</row>
    <row r="231" spans="2:53" s="202" customFormat="1" x14ac:dyDescent="0.2">
      <c r="B231" s="214"/>
      <c r="C231" s="215"/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</row>
    <row r="232" spans="2:53" s="202" customFormat="1" x14ac:dyDescent="0.2">
      <c r="B232" s="214"/>
      <c r="C232" s="215"/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</row>
    <row r="233" spans="2:53" s="202" customFormat="1" x14ac:dyDescent="0.2">
      <c r="B233" s="214"/>
      <c r="C233" s="215"/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</row>
    <row r="234" spans="2:53" s="202" customFormat="1" x14ac:dyDescent="0.2">
      <c r="B234" s="214"/>
      <c r="C234" s="215"/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</row>
    <row r="235" spans="2:53" s="202" customFormat="1" x14ac:dyDescent="0.2">
      <c r="B235" s="214"/>
      <c r="C235" s="215"/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</row>
    <row r="236" spans="2:53" s="202" customFormat="1" x14ac:dyDescent="0.2">
      <c r="B236" s="214"/>
      <c r="C236" s="215"/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</row>
    <row r="237" spans="2:53" s="202" customFormat="1" x14ac:dyDescent="0.2">
      <c r="B237" s="214"/>
      <c r="C237" s="215"/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</row>
    <row r="238" spans="2:53" s="202" customFormat="1" x14ac:dyDescent="0.2">
      <c r="B238" s="214"/>
      <c r="C238" s="215"/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</row>
    <row r="239" spans="2:53" s="202" customFormat="1" x14ac:dyDescent="0.2">
      <c r="B239" s="214"/>
      <c r="C239" s="215"/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</row>
    <row r="240" spans="2:53" s="202" customFormat="1" x14ac:dyDescent="0.2">
      <c r="B240" s="214"/>
      <c r="C240" s="215"/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</row>
    <row r="241" spans="2:53" s="202" customFormat="1" x14ac:dyDescent="0.2">
      <c r="B241" s="214"/>
      <c r="C241" s="215"/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</row>
    <row r="242" spans="2:53" s="202" customFormat="1" x14ac:dyDescent="0.2">
      <c r="B242" s="214"/>
      <c r="C242" s="215"/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</row>
    <row r="243" spans="2:53" s="202" customFormat="1" x14ac:dyDescent="0.2">
      <c r="B243" s="214"/>
      <c r="C243" s="215"/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</row>
    <row r="244" spans="2:53" s="202" customFormat="1" x14ac:dyDescent="0.2">
      <c r="B244" s="214"/>
      <c r="C244" s="215"/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</row>
    <row r="245" spans="2:53" s="202" customFormat="1" x14ac:dyDescent="0.2">
      <c r="B245" s="214"/>
      <c r="C245" s="215"/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</row>
    <row r="246" spans="2:53" s="202" customFormat="1" x14ac:dyDescent="0.2">
      <c r="B246" s="214"/>
      <c r="C246" s="215"/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</row>
    <row r="247" spans="2:53" s="202" customFormat="1" x14ac:dyDescent="0.2">
      <c r="B247" s="214"/>
      <c r="C247" s="215"/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</row>
    <row r="248" spans="2:53" s="202" customFormat="1" x14ac:dyDescent="0.2">
      <c r="B248" s="214"/>
      <c r="C248" s="215"/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</row>
    <row r="249" spans="2:53" s="202" customFormat="1" x14ac:dyDescent="0.2">
      <c r="B249" s="214"/>
      <c r="C249" s="215"/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</row>
    <row r="250" spans="2:53" s="202" customFormat="1" x14ac:dyDescent="0.2">
      <c r="B250" s="214"/>
      <c r="C250" s="215"/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</row>
    <row r="251" spans="2:53" s="202" customFormat="1" x14ac:dyDescent="0.2">
      <c r="B251" s="214"/>
      <c r="C251" s="215"/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</row>
    <row r="252" spans="2:53" s="202" customFormat="1" x14ac:dyDescent="0.2">
      <c r="B252" s="214"/>
      <c r="C252" s="215"/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</row>
    <row r="253" spans="2:53" s="202" customFormat="1" x14ac:dyDescent="0.2">
      <c r="B253" s="214"/>
      <c r="C253" s="215"/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</row>
    <row r="254" spans="2:53" s="202" customFormat="1" x14ac:dyDescent="0.2">
      <c r="B254" s="214"/>
      <c r="C254" s="215"/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</row>
    <row r="255" spans="2:53" s="202" customFormat="1" x14ac:dyDescent="0.2">
      <c r="B255" s="214"/>
      <c r="C255" s="215"/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</row>
    <row r="256" spans="2:53" s="202" customFormat="1" x14ac:dyDescent="0.2">
      <c r="B256" s="214"/>
      <c r="C256" s="215"/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</row>
    <row r="257" spans="2:53" s="202" customFormat="1" x14ac:dyDescent="0.2">
      <c r="B257" s="214"/>
      <c r="C257" s="215"/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</row>
    <row r="258" spans="2:53" s="202" customFormat="1" x14ac:dyDescent="0.2">
      <c r="B258" s="214"/>
      <c r="C258" s="215"/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  <c r="AL258" s="215"/>
      <c r="AM258" s="215"/>
      <c r="AN258" s="215"/>
      <c r="AO258" s="215"/>
      <c r="AP258" s="215"/>
      <c r="AQ258" s="215"/>
      <c r="AR258" s="215"/>
      <c r="AS258" s="215"/>
      <c r="AT258" s="215"/>
      <c r="AU258" s="215"/>
      <c r="AV258" s="215"/>
      <c r="AW258" s="215"/>
      <c r="AX258" s="215"/>
      <c r="AY258" s="215"/>
      <c r="AZ258" s="215"/>
      <c r="BA258" s="215"/>
    </row>
    <row r="259" spans="2:53" s="202" customFormat="1" x14ac:dyDescent="0.2">
      <c r="B259" s="214"/>
      <c r="C259" s="215"/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15"/>
    </row>
    <row r="260" spans="2:53" s="202" customFormat="1" x14ac:dyDescent="0.2">
      <c r="B260" s="214"/>
      <c r="C260" s="215"/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</row>
    <row r="261" spans="2:53" s="202" customFormat="1" x14ac:dyDescent="0.2">
      <c r="B261" s="214"/>
      <c r="C261" s="215"/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</row>
    <row r="262" spans="2:53" s="202" customFormat="1" x14ac:dyDescent="0.2">
      <c r="B262" s="214"/>
      <c r="C262" s="215"/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</row>
    <row r="263" spans="2:53" s="202" customFormat="1" x14ac:dyDescent="0.2">
      <c r="B263" s="214"/>
      <c r="C263" s="215"/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</row>
    <row r="264" spans="2:53" s="202" customFormat="1" x14ac:dyDescent="0.2">
      <c r="B264" s="214"/>
      <c r="C264" s="215"/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</row>
    <row r="265" spans="2:53" s="202" customFormat="1" x14ac:dyDescent="0.2">
      <c r="B265" s="214"/>
      <c r="C265" s="215"/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15"/>
    </row>
    <row r="266" spans="2:53" s="202" customFormat="1" x14ac:dyDescent="0.2">
      <c r="B266" s="214"/>
      <c r="C266" s="215"/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</row>
    <row r="267" spans="2:53" s="202" customFormat="1" x14ac:dyDescent="0.2">
      <c r="B267" s="214"/>
      <c r="C267" s="215"/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</row>
    <row r="268" spans="2:53" s="202" customFormat="1" x14ac:dyDescent="0.2">
      <c r="B268" s="214"/>
      <c r="C268" s="215"/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</row>
    <row r="269" spans="2:53" s="202" customFormat="1" x14ac:dyDescent="0.2">
      <c r="B269" s="214"/>
      <c r="C269" s="215"/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</row>
    <row r="270" spans="2:53" s="202" customFormat="1" x14ac:dyDescent="0.2">
      <c r="B270" s="214"/>
      <c r="C270" s="215"/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</row>
    <row r="271" spans="2:53" s="202" customFormat="1" x14ac:dyDescent="0.2">
      <c r="B271" s="214"/>
      <c r="C271" s="215"/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</row>
    <row r="272" spans="2:53" s="202" customFormat="1" x14ac:dyDescent="0.2">
      <c r="B272" s="214"/>
      <c r="C272" s="215"/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</row>
    <row r="273" spans="2:53" s="202" customFormat="1" x14ac:dyDescent="0.2">
      <c r="B273" s="214"/>
      <c r="C273" s="215"/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15"/>
    </row>
    <row r="274" spans="2:53" s="202" customFormat="1" x14ac:dyDescent="0.2">
      <c r="B274" s="214"/>
      <c r="C274" s="215"/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</row>
    <row r="275" spans="2:53" s="202" customFormat="1" x14ac:dyDescent="0.2">
      <c r="B275" s="214"/>
      <c r="C275" s="215"/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15"/>
    </row>
    <row r="276" spans="2:53" s="202" customFormat="1" x14ac:dyDescent="0.2">
      <c r="B276" s="214"/>
      <c r="C276" s="215"/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</row>
    <row r="277" spans="2:53" s="202" customFormat="1" x14ac:dyDescent="0.2">
      <c r="B277" s="214"/>
      <c r="C277" s="215"/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15"/>
    </row>
    <row r="278" spans="2:53" s="202" customFormat="1" x14ac:dyDescent="0.2">
      <c r="B278" s="214"/>
      <c r="C278" s="215"/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</row>
    <row r="279" spans="2:53" s="202" customFormat="1" x14ac:dyDescent="0.2">
      <c r="B279" s="214"/>
      <c r="C279" s="215"/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</row>
    <row r="280" spans="2:53" s="202" customFormat="1" x14ac:dyDescent="0.2">
      <c r="B280" s="214"/>
      <c r="C280" s="215"/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</row>
    <row r="281" spans="2:53" s="202" customFormat="1" x14ac:dyDescent="0.2">
      <c r="B281" s="214"/>
      <c r="C281" s="215"/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</row>
    <row r="282" spans="2:53" s="202" customFormat="1" x14ac:dyDescent="0.2">
      <c r="B282" s="214"/>
      <c r="C282" s="215"/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</row>
    <row r="283" spans="2:53" s="202" customFormat="1" x14ac:dyDescent="0.2">
      <c r="B283" s="214"/>
      <c r="C283" s="215"/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15"/>
    </row>
    <row r="284" spans="2:53" s="202" customFormat="1" x14ac:dyDescent="0.2">
      <c r="B284" s="214"/>
      <c r="C284" s="215"/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</row>
    <row r="285" spans="2:53" s="202" customFormat="1" x14ac:dyDescent="0.2">
      <c r="B285" s="214"/>
      <c r="C285" s="215"/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</row>
    <row r="286" spans="2:53" s="202" customFormat="1" x14ac:dyDescent="0.2">
      <c r="B286" s="214"/>
      <c r="C286" s="215"/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</row>
    <row r="287" spans="2:53" s="202" customFormat="1" x14ac:dyDescent="0.2">
      <c r="B287" s="214"/>
      <c r="C287" s="215"/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</row>
    <row r="288" spans="2:53" s="202" customFormat="1" x14ac:dyDescent="0.2">
      <c r="B288" s="214"/>
      <c r="C288" s="215"/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15"/>
    </row>
    <row r="289" spans="2:53" s="202" customFormat="1" x14ac:dyDescent="0.2">
      <c r="B289" s="214"/>
      <c r="C289" s="215"/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</row>
    <row r="290" spans="2:53" s="202" customFormat="1" x14ac:dyDescent="0.2">
      <c r="B290" s="214"/>
      <c r="C290" s="215"/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</row>
    <row r="291" spans="2:53" s="202" customFormat="1" x14ac:dyDescent="0.2">
      <c r="B291" s="214"/>
      <c r="C291" s="215"/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</row>
    <row r="292" spans="2:53" s="202" customFormat="1" x14ac:dyDescent="0.2">
      <c r="B292" s="214"/>
      <c r="C292" s="215"/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</row>
    <row r="293" spans="2:53" s="202" customFormat="1" x14ac:dyDescent="0.2">
      <c r="B293" s="214"/>
      <c r="C293" s="215"/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</row>
    <row r="294" spans="2:53" s="202" customFormat="1" x14ac:dyDescent="0.2">
      <c r="B294" s="214"/>
      <c r="C294" s="215"/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</row>
    <row r="295" spans="2:53" s="202" customFormat="1" x14ac:dyDescent="0.2">
      <c r="B295" s="214"/>
      <c r="C295" s="215"/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</row>
    <row r="296" spans="2:53" s="202" customFormat="1" x14ac:dyDescent="0.2">
      <c r="B296" s="214"/>
      <c r="C296" s="215"/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</row>
    <row r="297" spans="2:53" s="202" customFormat="1" x14ac:dyDescent="0.2">
      <c r="B297" s="214"/>
      <c r="C297" s="215"/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15"/>
    </row>
    <row r="298" spans="2:53" s="202" customFormat="1" x14ac:dyDescent="0.2">
      <c r="B298" s="214"/>
      <c r="C298" s="215"/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</row>
    <row r="299" spans="2:53" s="202" customFormat="1" x14ac:dyDescent="0.2">
      <c r="B299" s="214"/>
      <c r="C299" s="215"/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</row>
    <row r="300" spans="2:53" s="202" customFormat="1" x14ac:dyDescent="0.2">
      <c r="B300" s="214"/>
      <c r="C300" s="215"/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</row>
    <row r="301" spans="2:53" s="202" customFormat="1" x14ac:dyDescent="0.2">
      <c r="B301" s="214"/>
      <c r="C301" s="215"/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</row>
    <row r="302" spans="2:53" s="202" customFormat="1" x14ac:dyDescent="0.2">
      <c r="B302" s="214"/>
      <c r="C302" s="215"/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215"/>
      <c r="AT302" s="215"/>
      <c r="AU302" s="215"/>
      <c r="AV302" s="215"/>
      <c r="AW302" s="215"/>
      <c r="AX302" s="215"/>
      <c r="AY302" s="215"/>
      <c r="AZ302" s="215"/>
      <c r="BA302" s="215"/>
    </row>
    <row r="303" spans="2:53" s="202" customFormat="1" x14ac:dyDescent="0.2">
      <c r="B303" s="214"/>
      <c r="C303" s="215"/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</row>
    <row r="304" spans="2:53" s="202" customFormat="1" x14ac:dyDescent="0.2">
      <c r="B304" s="214"/>
      <c r="C304" s="215"/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15"/>
    </row>
    <row r="305" spans="2:53" s="202" customFormat="1" x14ac:dyDescent="0.2">
      <c r="B305" s="214"/>
      <c r="C305" s="215"/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</row>
    <row r="306" spans="2:53" s="202" customFormat="1" x14ac:dyDescent="0.2">
      <c r="B306" s="214"/>
      <c r="C306" s="215"/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</row>
    <row r="307" spans="2:53" s="202" customFormat="1" x14ac:dyDescent="0.2">
      <c r="B307" s="214"/>
      <c r="C307" s="215"/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15"/>
    </row>
  </sheetData>
  <mergeCells count="22">
    <mergeCell ref="A1:BL1"/>
    <mergeCell ref="BB2:BC2"/>
    <mergeCell ref="BD2:BG2"/>
    <mergeCell ref="BH2:BH3"/>
    <mergeCell ref="BI2:BI3"/>
    <mergeCell ref="BJ2:BJ3"/>
    <mergeCell ref="BK2:BK3"/>
    <mergeCell ref="BL2:BL3"/>
    <mergeCell ref="R8:Y9"/>
    <mergeCell ref="AA8:AH9"/>
    <mergeCell ref="AK8:AQ9"/>
    <mergeCell ref="BD9:BG10"/>
    <mergeCell ref="BB13:BC13"/>
    <mergeCell ref="BD13:BG13"/>
    <mergeCell ref="BH13:BH14"/>
    <mergeCell ref="BI13:BI14"/>
    <mergeCell ref="BL13:BL14"/>
    <mergeCell ref="BB29:BC29"/>
    <mergeCell ref="BD29:BG29"/>
    <mergeCell ref="BH29:BH30"/>
    <mergeCell ref="BI29:BI30"/>
    <mergeCell ref="BL29:BL30"/>
  </mergeCells>
  <printOptions horizontalCentered="1"/>
  <pageMargins left="0.59055118110236227" right="0" top="0" bottom="0" header="0.59055118110236227" footer="0.59055118110236227"/>
  <pageSetup paperSize="9" scale="95" orientation="landscape" blackAndWhite="1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0"/>
  <sheetViews>
    <sheetView topLeftCell="A64" workbookViewId="0">
      <selection activeCell="AA66" sqref="AA66"/>
    </sheetView>
  </sheetViews>
  <sheetFormatPr defaultRowHeight="15" x14ac:dyDescent="0.25"/>
  <cols>
    <col min="1" max="1" width="6.7109375" style="261" customWidth="1"/>
    <col min="2" max="2" width="12.7109375" style="224" customWidth="1"/>
    <col min="3" max="12" width="3" style="224" bestFit="1" customWidth="1"/>
    <col min="13" max="13" width="3" style="224" customWidth="1"/>
    <col min="14" max="19" width="3" style="224" bestFit="1" customWidth="1"/>
    <col min="20" max="21" width="2.7109375" style="224" bestFit="1" customWidth="1"/>
    <col min="22" max="42" width="3" style="224" bestFit="1" customWidth="1"/>
    <col min="43" max="43" width="3" style="267" bestFit="1" customWidth="1"/>
    <col min="44" max="45" width="3" style="224" bestFit="1" customWidth="1"/>
    <col min="46" max="46" width="2.7109375" style="224" bestFit="1" customWidth="1"/>
    <col min="47" max="47" width="5.42578125" style="224" customWidth="1"/>
    <col min="48" max="16384" width="9.140625" style="224"/>
  </cols>
  <sheetData>
    <row r="1" spans="1:48" x14ac:dyDescent="0.25">
      <c r="A1" s="650" t="s">
        <v>234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650"/>
      <c r="W1" s="650"/>
      <c r="X1" s="650"/>
      <c r="Y1" s="650"/>
      <c r="Z1" s="650"/>
      <c r="AA1" s="650"/>
      <c r="AB1" s="650"/>
      <c r="AC1" s="650"/>
      <c r="AD1" s="650"/>
      <c r="AE1" s="650"/>
      <c r="AF1" s="650"/>
      <c r="AG1" s="650"/>
      <c r="AH1" s="650"/>
      <c r="AI1" s="650"/>
      <c r="AJ1" s="650"/>
      <c r="AK1" s="650"/>
      <c r="AL1" s="650"/>
      <c r="AM1" s="650"/>
      <c r="AN1" s="650"/>
      <c r="AO1" s="650"/>
      <c r="AP1" s="650"/>
      <c r="AQ1" s="650"/>
      <c r="AR1" s="650"/>
      <c r="AS1" s="650"/>
      <c r="AT1" s="650"/>
      <c r="AU1" s="650"/>
      <c r="AV1" s="223"/>
    </row>
    <row r="2" spans="1:48" x14ac:dyDescent="0.25">
      <c r="A2" s="650"/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  <c r="AO2" s="650"/>
      <c r="AP2" s="650"/>
      <c r="AQ2" s="650"/>
      <c r="AR2" s="650"/>
      <c r="AS2" s="650"/>
      <c r="AT2" s="650"/>
      <c r="AU2" s="650"/>
    </row>
    <row r="3" spans="1:48" x14ac:dyDescent="0.25">
      <c r="A3" s="225"/>
      <c r="B3" s="226"/>
      <c r="S3" s="227"/>
    </row>
    <row r="4" spans="1:48" s="230" customFormat="1" x14ac:dyDescent="0.25">
      <c r="A4" s="228"/>
      <c r="B4" s="229"/>
      <c r="S4" s="231"/>
      <c r="AQ4" s="268"/>
    </row>
    <row r="5" spans="1:48" s="230" customFormat="1" x14ac:dyDescent="0.25">
      <c r="A5" s="646" t="s">
        <v>235</v>
      </c>
      <c r="B5" s="651" t="s">
        <v>236</v>
      </c>
      <c r="C5" s="645" t="s">
        <v>237</v>
      </c>
      <c r="D5" s="645"/>
      <c r="E5" s="645"/>
      <c r="F5" s="645"/>
      <c r="G5" s="645"/>
      <c r="H5" s="645" t="s">
        <v>238</v>
      </c>
      <c r="I5" s="645"/>
      <c r="J5" s="645"/>
      <c r="K5" s="645"/>
      <c r="L5" s="645" t="s">
        <v>239</v>
      </c>
      <c r="M5" s="645"/>
      <c r="N5" s="645"/>
      <c r="O5" s="645"/>
      <c r="P5" s="645" t="s">
        <v>240</v>
      </c>
      <c r="Q5" s="645"/>
      <c r="R5" s="645"/>
      <c r="S5" s="645"/>
      <c r="T5" s="645"/>
      <c r="U5" s="645" t="s">
        <v>241</v>
      </c>
      <c r="V5" s="645"/>
      <c r="W5" s="645"/>
      <c r="X5" s="645"/>
      <c r="Y5" s="645" t="s">
        <v>242</v>
      </c>
      <c r="Z5" s="645"/>
      <c r="AA5" s="645"/>
      <c r="AB5" s="645"/>
      <c r="AC5" s="645" t="s">
        <v>243</v>
      </c>
      <c r="AD5" s="645"/>
      <c r="AE5" s="645"/>
      <c r="AF5" s="645"/>
      <c r="AG5" s="645"/>
      <c r="AH5" s="645" t="s">
        <v>244</v>
      </c>
      <c r="AI5" s="645"/>
      <c r="AJ5" s="645"/>
      <c r="AK5" s="645"/>
      <c r="AL5" s="645" t="s">
        <v>245</v>
      </c>
      <c r="AM5" s="645"/>
      <c r="AN5" s="645"/>
      <c r="AO5" s="645"/>
      <c r="AP5" s="645" t="s">
        <v>246</v>
      </c>
      <c r="AQ5" s="645"/>
      <c r="AR5" s="645"/>
      <c r="AS5" s="645"/>
      <c r="AT5" s="645"/>
      <c r="AU5" s="646" t="s">
        <v>247</v>
      </c>
      <c r="AV5" s="230" t="s">
        <v>248</v>
      </c>
    </row>
    <row r="6" spans="1:48" s="230" customFormat="1" x14ac:dyDescent="0.25">
      <c r="A6" s="647"/>
      <c r="B6" s="652"/>
      <c r="C6" s="232">
        <v>1</v>
      </c>
      <c r="D6" s="232">
        <v>8</v>
      </c>
      <c r="E6" s="232">
        <v>15</v>
      </c>
      <c r="F6" s="232">
        <v>22</v>
      </c>
      <c r="G6" s="232">
        <v>29</v>
      </c>
      <c r="H6" s="232">
        <v>6</v>
      </c>
      <c r="I6" s="232">
        <v>13</v>
      </c>
      <c r="J6" s="232">
        <v>20</v>
      </c>
      <c r="K6" s="232">
        <v>27</v>
      </c>
      <c r="L6" s="232">
        <v>3</v>
      </c>
      <c r="M6" s="232">
        <v>10</v>
      </c>
      <c r="N6" s="232">
        <v>17</v>
      </c>
      <c r="O6" s="232">
        <v>24</v>
      </c>
      <c r="P6" s="232">
        <v>1</v>
      </c>
      <c r="Q6" s="232">
        <v>8</v>
      </c>
      <c r="R6" s="232">
        <v>15</v>
      </c>
      <c r="S6" s="232">
        <v>22</v>
      </c>
      <c r="T6" s="232">
        <v>29</v>
      </c>
      <c r="U6" s="232">
        <v>5</v>
      </c>
      <c r="V6" s="232">
        <v>12</v>
      </c>
      <c r="W6" s="232">
        <v>19</v>
      </c>
      <c r="X6" s="232">
        <v>26</v>
      </c>
      <c r="Y6" s="232">
        <v>2</v>
      </c>
      <c r="Z6" s="232">
        <v>9</v>
      </c>
      <c r="AA6" s="232">
        <v>16</v>
      </c>
      <c r="AB6" s="232">
        <v>23</v>
      </c>
      <c r="AC6" s="232">
        <v>2</v>
      </c>
      <c r="AD6" s="232">
        <v>9</v>
      </c>
      <c r="AE6" s="232">
        <v>16</v>
      </c>
      <c r="AF6" s="232">
        <v>23</v>
      </c>
      <c r="AG6" s="232">
        <v>30</v>
      </c>
      <c r="AH6" s="232">
        <v>6</v>
      </c>
      <c r="AI6" s="232">
        <v>13</v>
      </c>
      <c r="AJ6" s="232">
        <v>20</v>
      </c>
      <c r="AK6" s="232">
        <v>27</v>
      </c>
      <c r="AL6" s="232">
        <v>4</v>
      </c>
      <c r="AM6" s="232">
        <v>11</v>
      </c>
      <c r="AN6" s="232">
        <v>18</v>
      </c>
      <c r="AO6" s="232">
        <v>25</v>
      </c>
      <c r="AP6" s="232">
        <v>1</v>
      </c>
      <c r="AQ6" s="269">
        <v>8</v>
      </c>
      <c r="AR6" s="232">
        <v>15</v>
      </c>
      <c r="AS6" s="232">
        <v>22</v>
      </c>
      <c r="AT6" s="232">
        <v>29</v>
      </c>
      <c r="AU6" s="647"/>
    </row>
    <row r="7" spans="1:48" s="230" customFormat="1" x14ac:dyDescent="0.25">
      <c r="A7" s="647"/>
      <c r="B7" s="652"/>
      <c r="C7" s="232">
        <v>7</v>
      </c>
      <c r="D7" s="232">
        <v>14</v>
      </c>
      <c r="E7" s="232">
        <v>21</v>
      </c>
      <c r="F7" s="232">
        <v>28</v>
      </c>
      <c r="G7" s="232">
        <v>5</v>
      </c>
      <c r="H7" s="232">
        <v>12</v>
      </c>
      <c r="I7" s="232">
        <v>19</v>
      </c>
      <c r="J7" s="232">
        <v>26</v>
      </c>
      <c r="K7" s="232">
        <v>2</v>
      </c>
      <c r="L7" s="232">
        <v>9</v>
      </c>
      <c r="M7" s="232">
        <v>16</v>
      </c>
      <c r="N7" s="232">
        <v>23</v>
      </c>
      <c r="O7" s="232">
        <v>30</v>
      </c>
      <c r="P7" s="232">
        <v>7</v>
      </c>
      <c r="Q7" s="232">
        <v>14</v>
      </c>
      <c r="R7" s="232">
        <v>21</v>
      </c>
      <c r="S7" s="232">
        <v>28</v>
      </c>
      <c r="T7" s="232">
        <v>4</v>
      </c>
      <c r="U7" s="232">
        <v>11</v>
      </c>
      <c r="V7" s="232">
        <v>18</v>
      </c>
      <c r="W7" s="232">
        <v>25</v>
      </c>
      <c r="X7" s="232">
        <v>1</v>
      </c>
      <c r="Y7" s="232">
        <v>8</v>
      </c>
      <c r="Z7" s="232">
        <v>15</v>
      </c>
      <c r="AA7" s="232">
        <v>22</v>
      </c>
      <c r="AB7" s="232">
        <v>1</v>
      </c>
      <c r="AC7" s="232">
        <v>8</v>
      </c>
      <c r="AD7" s="232">
        <v>15</v>
      </c>
      <c r="AE7" s="232">
        <v>22</v>
      </c>
      <c r="AF7" s="232">
        <v>29</v>
      </c>
      <c r="AG7" s="232">
        <v>5</v>
      </c>
      <c r="AH7" s="232">
        <v>12</v>
      </c>
      <c r="AI7" s="232">
        <v>19</v>
      </c>
      <c r="AJ7" s="232">
        <v>26</v>
      </c>
      <c r="AK7" s="232">
        <v>3</v>
      </c>
      <c r="AL7" s="232">
        <v>10</v>
      </c>
      <c r="AM7" s="232">
        <v>17</v>
      </c>
      <c r="AN7" s="232">
        <v>24</v>
      </c>
      <c r="AO7" s="232">
        <v>31</v>
      </c>
      <c r="AP7" s="232">
        <v>7</v>
      </c>
      <c r="AQ7" s="269">
        <v>14</v>
      </c>
      <c r="AR7" s="232">
        <v>21</v>
      </c>
      <c r="AS7" s="232">
        <v>28</v>
      </c>
      <c r="AT7" s="232">
        <v>5</v>
      </c>
      <c r="AU7" s="647"/>
    </row>
    <row r="8" spans="1:48" s="230" customFormat="1" x14ac:dyDescent="0.25">
      <c r="A8" s="647"/>
      <c r="B8" s="652"/>
      <c r="C8" s="649" t="s">
        <v>249</v>
      </c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7"/>
    </row>
    <row r="9" spans="1:48" s="230" customFormat="1" x14ac:dyDescent="0.25">
      <c r="A9" s="648"/>
      <c r="B9" s="653"/>
      <c r="C9" s="233">
        <v>1</v>
      </c>
      <c r="D9" s="233">
        <v>2</v>
      </c>
      <c r="E9" s="233">
        <v>3</v>
      </c>
      <c r="F9" s="233">
        <v>4</v>
      </c>
      <c r="G9" s="233">
        <v>5</v>
      </c>
      <c r="H9" s="233">
        <v>6</v>
      </c>
      <c r="I9" s="233">
        <v>7</v>
      </c>
      <c r="J9" s="233">
        <v>8</v>
      </c>
      <c r="K9" s="233">
        <v>9</v>
      </c>
      <c r="L9" s="233">
        <v>10</v>
      </c>
      <c r="M9" s="233">
        <v>11</v>
      </c>
      <c r="N9" s="233">
        <v>12</v>
      </c>
      <c r="O9" s="233">
        <v>13</v>
      </c>
      <c r="P9" s="233">
        <v>14</v>
      </c>
      <c r="Q9" s="233">
        <v>15</v>
      </c>
      <c r="R9" s="233">
        <v>16</v>
      </c>
      <c r="S9" s="264">
        <v>17</v>
      </c>
      <c r="T9" s="233">
        <v>18</v>
      </c>
      <c r="U9" s="233">
        <v>19</v>
      </c>
      <c r="V9" s="233">
        <v>20</v>
      </c>
      <c r="W9" s="233">
        <v>21</v>
      </c>
      <c r="X9" s="233">
        <v>22</v>
      </c>
      <c r="Y9" s="233">
        <v>23</v>
      </c>
      <c r="Z9" s="233">
        <v>24</v>
      </c>
      <c r="AA9" s="233">
        <v>25</v>
      </c>
      <c r="AB9" s="233">
        <v>26</v>
      </c>
      <c r="AC9" s="233">
        <v>27</v>
      </c>
      <c r="AD9" s="233">
        <v>28</v>
      </c>
      <c r="AE9" s="233">
        <v>29</v>
      </c>
      <c r="AF9" s="233">
        <v>30</v>
      </c>
      <c r="AG9" s="233">
        <v>31</v>
      </c>
      <c r="AH9" s="233">
        <v>32</v>
      </c>
      <c r="AI9" s="233">
        <v>33</v>
      </c>
      <c r="AJ9" s="233">
        <v>34</v>
      </c>
      <c r="AK9" s="233">
        <v>35</v>
      </c>
      <c r="AL9" s="233">
        <v>36</v>
      </c>
      <c r="AM9" s="233">
        <v>37</v>
      </c>
      <c r="AN9" s="264">
        <v>38</v>
      </c>
      <c r="AO9" s="264">
        <v>39</v>
      </c>
      <c r="AP9" s="264">
        <v>40</v>
      </c>
      <c r="AQ9" s="270">
        <v>41</v>
      </c>
      <c r="AR9" s="233">
        <v>42</v>
      </c>
      <c r="AS9" s="233">
        <v>43</v>
      </c>
      <c r="AT9" s="233">
        <v>44</v>
      </c>
      <c r="AU9" s="648"/>
    </row>
    <row r="10" spans="1:48" ht="33" customHeight="1" x14ac:dyDescent="0.25">
      <c r="A10" s="234" t="s">
        <v>96</v>
      </c>
      <c r="B10" s="235" t="s">
        <v>93</v>
      </c>
      <c r="C10" s="236"/>
      <c r="D10" s="236"/>
      <c r="E10" s="236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65"/>
      <c r="T10" s="238"/>
      <c r="U10" s="238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65"/>
      <c r="AO10" s="265"/>
      <c r="AP10" s="265"/>
      <c r="AQ10" s="253"/>
      <c r="AR10" s="237"/>
      <c r="AS10" s="237"/>
      <c r="AT10" s="237"/>
      <c r="AU10" s="237"/>
    </row>
    <row r="11" spans="1:48" x14ac:dyDescent="0.25">
      <c r="A11" s="239" t="s">
        <v>97</v>
      </c>
      <c r="B11" s="239" t="s">
        <v>81</v>
      </c>
      <c r="C11" s="240" t="s">
        <v>252</v>
      </c>
      <c r="D11" s="240" t="s">
        <v>252</v>
      </c>
      <c r="E11" s="240" t="s">
        <v>252</v>
      </c>
      <c r="F11" s="240" t="s">
        <v>252</v>
      </c>
      <c r="G11" s="240" t="s">
        <v>252</v>
      </c>
      <c r="H11" s="240" t="s">
        <v>252</v>
      </c>
      <c r="I11" s="240" t="s">
        <v>252</v>
      </c>
      <c r="J11" s="240" t="s">
        <v>252</v>
      </c>
      <c r="K11" s="240" t="s">
        <v>252</v>
      </c>
      <c r="L11" s="240" t="s">
        <v>252</v>
      </c>
      <c r="M11" s="240" t="s">
        <v>252</v>
      </c>
      <c r="N11" s="240" t="s">
        <v>252</v>
      </c>
      <c r="O11" s="240" t="s">
        <v>252</v>
      </c>
      <c r="P11" s="240" t="s">
        <v>252</v>
      </c>
      <c r="Q11" s="240" t="s">
        <v>252</v>
      </c>
      <c r="R11" s="240" t="s">
        <v>254</v>
      </c>
      <c r="S11" s="265"/>
      <c r="T11" s="240" t="s">
        <v>253</v>
      </c>
      <c r="U11" s="240" t="s">
        <v>253</v>
      </c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65"/>
      <c r="AO11" s="265"/>
      <c r="AP11" s="265"/>
      <c r="AQ11" s="253"/>
      <c r="AR11" s="240"/>
      <c r="AS11" s="240"/>
      <c r="AT11" s="240" t="s">
        <v>253</v>
      </c>
      <c r="AU11" s="241">
        <v>72</v>
      </c>
    </row>
    <row r="12" spans="1:48" x14ac:dyDescent="0.25">
      <c r="A12" s="239" t="s">
        <v>98</v>
      </c>
      <c r="B12" s="239" t="s">
        <v>82</v>
      </c>
      <c r="C12" s="240" t="s">
        <v>252</v>
      </c>
      <c r="D12" s="240" t="s">
        <v>252</v>
      </c>
      <c r="E12" s="240" t="s">
        <v>252</v>
      </c>
      <c r="F12" s="240" t="s">
        <v>252</v>
      </c>
      <c r="G12" s="240" t="s">
        <v>252</v>
      </c>
      <c r="H12" s="240" t="s">
        <v>252</v>
      </c>
      <c r="I12" s="240" t="s">
        <v>252</v>
      </c>
      <c r="J12" s="240" t="s">
        <v>252</v>
      </c>
      <c r="K12" s="240" t="s">
        <v>252</v>
      </c>
      <c r="L12" s="240" t="s">
        <v>252</v>
      </c>
      <c r="M12" s="240" t="s">
        <v>252</v>
      </c>
      <c r="N12" s="240" t="s">
        <v>252</v>
      </c>
      <c r="O12" s="240" t="s">
        <v>252</v>
      </c>
      <c r="P12" s="240" t="s">
        <v>252</v>
      </c>
      <c r="Q12" s="240" t="s">
        <v>252</v>
      </c>
      <c r="R12" s="240" t="s">
        <v>252</v>
      </c>
      <c r="S12" s="265"/>
      <c r="T12" s="240" t="s">
        <v>253</v>
      </c>
      <c r="U12" s="240" t="s">
        <v>253</v>
      </c>
      <c r="V12" s="240" t="s">
        <v>252</v>
      </c>
      <c r="W12" s="240" t="s">
        <v>252</v>
      </c>
      <c r="X12" s="240" t="s">
        <v>252</v>
      </c>
      <c r="Y12" s="240" t="s">
        <v>252</v>
      </c>
      <c r="Z12" s="240" t="s">
        <v>252</v>
      </c>
      <c r="AA12" s="240" t="s">
        <v>252</v>
      </c>
      <c r="AB12" s="240" t="s">
        <v>252</v>
      </c>
      <c r="AC12" s="240" t="s">
        <v>252</v>
      </c>
      <c r="AD12" s="240" t="s">
        <v>252</v>
      </c>
      <c r="AE12" s="240" t="s">
        <v>252</v>
      </c>
      <c r="AF12" s="240" t="s">
        <v>252</v>
      </c>
      <c r="AG12" s="240" t="s">
        <v>252</v>
      </c>
      <c r="AH12" s="240" t="s">
        <v>252</v>
      </c>
      <c r="AI12" s="240" t="s">
        <v>252</v>
      </c>
      <c r="AJ12" s="240" t="s">
        <v>252</v>
      </c>
      <c r="AK12" s="240" t="s">
        <v>252</v>
      </c>
      <c r="AL12" s="240" t="s">
        <v>252</v>
      </c>
      <c r="AM12" s="240" t="s">
        <v>252</v>
      </c>
      <c r="AN12" s="265"/>
      <c r="AO12" s="265"/>
      <c r="AP12" s="265"/>
      <c r="AQ12" s="240" t="s">
        <v>252</v>
      </c>
      <c r="AR12" s="240" t="s">
        <v>252</v>
      </c>
      <c r="AS12" s="240" t="s">
        <v>252</v>
      </c>
      <c r="AT12" s="240" t="s">
        <v>253</v>
      </c>
      <c r="AU12" s="241">
        <v>60</v>
      </c>
    </row>
    <row r="13" spans="1:48" x14ac:dyDescent="0.25">
      <c r="A13" s="239" t="s">
        <v>99</v>
      </c>
      <c r="B13" s="239" t="s">
        <v>83</v>
      </c>
      <c r="C13" s="240" t="s">
        <v>252</v>
      </c>
      <c r="D13" s="240" t="s">
        <v>252</v>
      </c>
      <c r="E13" s="240" t="s">
        <v>252</v>
      </c>
      <c r="F13" s="240" t="s">
        <v>252</v>
      </c>
      <c r="G13" s="240" t="s">
        <v>252</v>
      </c>
      <c r="H13" s="240" t="s">
        <v>252</v>
      </c>
      <c r="I13" s="240" t="s">
        <v>252</v>
      </c>
      <c r="J13" s="240" t="s">
        <v>252</v>
      </c>
      <c r="K13" s="240" t="s">
        <v>252</v>
      </c>
      <c r="L13" s="240" t="s">
        <v>252</v>
      </c>
      <c r="M13" s="240" t="s">
        <v>252</v>
      </c>
      <c r="N13" s="240" t="s">
        <v>252</v>
      </c>
      <c r="O13" s="240" t="s">
        <v>252</v>
      </c>
      <c r="P13" s="240" t="s">
        <v>252</v>
      </c>
      <c r="Q13" s="240" t="s">
        <v>252</v>
      </c>
      <c r="R13" s="240" t="s">
        <v>252</v>
      </c>
      <c r="S13" s="265"/>
      <c r="T13" s="240" t="s">
        <v>253</v>
      </c>
      <c r="U13" s="240" t="s">
        <v>253</v>
      </c>
      <c r="V13" s="240" t="s">
        <v>252</v>
      </c>
      <c r="W13" s="240" t="s">
        <v>252</v>
      </c>
      <c r="X13" s="240" t="s">
        <v>252</v>
      </c>
      <c r="Y13" s="240" t="s">
        <v>252</v>
      </c>
      <c r="Z13" s="240" t="s">
        <v>252</v>
      </c>
      <c r="AA13" s="240" t="s">
        <v>252</v>
      </c>
      <c r="AB13" s="240" t="s">
        <v>252</v>
      </c>
      <c r="AC13" s="240" t="s">
        <v>252</v>
      </c>
      <c r="AD13" s="240" t="s">
        <v>252</v>
      </c>
      <c r="AE13" s="240" t="s">
        <v>252</v>
      </c>
      <c r="AF13" s="240" t="s">
        <v>252</v>
      </c>
      <c r="AG13" s="240" t="s">
        <v>252</v>
      </c>
      <c r="AH13" s="240" t="s">
        <v>252</v>
      </c>
      <c r="AI13" s="240" t="s">
        <v>252</v>
      </c>
      <c r="AJ13" s="240" t="s">
        <v>252</v>
      </c>
      <c r="AK13" s="240" t="s">
        <v>252</v>
      </c>
      <c r="AL13" s="240" t="s">
        <v>252</v>
      </c>
      <c r="AM13" s="240" t="s">
        <v>252</v>
      </c>
      <c r="AN13" s="265"/>
      <c r="AO13" s="265"/>
      <c r="AP13" s="265"/>
      <c r="AQ13" s="240" t="s">
        <v>252</v>
      </c>
      <c r="AR13" s="240" t="s">
        <v>252</v>
      </c>
      <c r="AS13" s="240" t="s">
        <v>254</v>
      </c>
      <c r="AT13" s="240" t="s">
        <v>253</v>
      </c>
      <c r="AU13" s="241">
        <v>136</v>
      </c>
    </row>
    <row r="14" spans="1:48" ht="22.5" customHeight="1" x14ac:dyDescent="0.25">
      <c r="A14" s="239" t="s">
        <v>101</v>
      </c>
      <c r="B14" s="239" t="s">
        <v>85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65"/>
      <c r="T14" s="240" t="s">
        <v>253</v>
      </c>
      <c r="U14" s="240" t="s">
        <v>253</v>
      </c>
      <c r="V14" s="240" t="s">
        <v>252</v>
      </c>
      <c r="W14" s="240" t="s">
        <v>252</v>
      </c>
      <c r="X14" s="240" t="s">
        <v>252</v>
      </c>
      <c r="Y14" s="240" t="s">
        <v>252</v>
      </c>
      <c r="Z14" s="240" t="s">
        <v>252</v>
      </c>
      <c r="AA14" s="240" t="s">
        <v>252</v>
      </c>
      <c r="AB14" s="240" t="s">
        <v>252</v>
      </c>
      <c r="AC14" s="240" t="s">
        <v>252</v>
      </c>
      <c r="AD14" s="240" t="s">
        <v>252</v>
      </c>
      <c r="AE14" s="240" t="s">
        <v>252</v>
      </c>
      <c r="AF14" s="240" t="s">
        <v>252</v>
      </c>
      <c r="AG14" s="240" t="s">
        <v>252</v>
      </c>
      <c r="AH14" s="240" t="s">
        <v>252</v>
      </c>
      <c r="AI14" s="240" t="s">
        <v>252</v>
      </c>
      <c r="AJ14" s="240" t="s">
        <v>252</v>
      </c>
      <c r="AK14" s="240" t="s">
        <v>252</v>
      </c>
      <c r="AL14" s="240" t="s">
        <v>252</v>
      </c>
      <c r="AM14" s="240" t="s">
        <v>252</v>
      </c>
      <c r="AN14" s="265"/>
      <c r="AO14" s="265"/>
      <c r="AP14" s="265"/>
      <c r="AQ14" s="240" t="s">
        <v>252</v>
      </c>
      <c r="AR14" s="240" t="s">
        <v>252</v>
      </c>
      <c r="AS14" s="240" t="s">
        <v>254</v>
      </c>
      <c r="AT14" s="240" t="s">
        <v>253</v>
      </c>
      <c r="AU14" s="241">
        <v>72</v>
      </c>
    </row>
    <row r="15" spans="1:48" ht="22.5" x14ac:dyDescent="0.25">
      <c r="A15" s="239" t="s">
        <v>102</v>
      </c>
      <c r="B15" s="239" t="s">
        <v>86</v>
      </c>
      <c r="C15" s="240" t="s">
        <v>252</v>
      </c>
      <c r="D15" s="240" t="s">
        <v>252</v>
      </c>
      <c r="E15" s="240" t="s">
        <v>252</v>
      </c>
      <c r="F15" s="240" t="s">
        <v>252</v>
      </c>
      <c r="G15" s="240" t="s">
        <v>252</v>
      </c>
      <c r="H15" s="240" t="s">
        <v>252</v>
      </c>
      <c r="I15" s="240" t="s">
        <v>252</v>
      </c>
      <c r="J15" s="240" t="s">
        <v>252</v>
      </c>
      <c r="K15" s="240" t="s">
        <v>252</v>
      </c>
      <c r="L15" s="240" t="s">
        <v>252</v>
      </c>
      <c r="M15" s="240" t="s">
        <v>252</v>
      </c>
      <c r="N15" s="240" t="s">
        <v>252</v>
      </c>
      <c r="O15" s="240" t="s">
        <v>252</v>
      </c>
      <c r="P15" s="240" t="s">
        <v>252</v>
      </c>
      <c r="Q15" s="240" t="s">
        <v>252</v>
      </c>
      <c r="R15" s="240" t="s">
        <v>252</v>
      </c>
      <c r="S15" s="265"/>
      <c r="T15" s="240" t="s">
        <v>253</v>
      </c>
      <c r="U15" s="240" t="s">
        <v>253</v>
      </c>
      <c r="V15" s="240" t="s">
        <v>252</v>
      </c>
      <c r="W15" s="240" t="s">
        <v>252</v>
      </c>
      <c r="X15" s="240" t="s">
        <v>252</v>
      </c>
      <c r="Y15" s="240" t="s">
        <v>252</v>
      </c>
      <c r="Z15" s="240" t="s">
        <v>252</v>
      </c>
      <c r="AA15" s="240" t="s">
        <v>252</v>
      </c>
      <c r="AB15" s="240" t="s">
        <v>252</v>
      </c>
      <c r="AC15" s="240" t="s">
        <v>252</v>
      </c>
      <c r="AD15" s="240" t="s">
        <v>252</v>
      </c>
      <c r="AE15" s="240" t="s">
        <v>252</v>
      </c>
      <c r="AF15" s="240" t="s">
        <v>252</v>
      </c>
      <c r="AG15" s="240" t="s">
        <v>252</v>
      </c>
      <c r="AH15" s="240" t="s">
        <v>252</v>
      </c>
      <c r="AI15" s="240" t="s">
        <v>252</v>
      </c>
      <c r="AJ15" s="240" t="s">
        <v>252</v>
      </c>
      <c r="AK15" s="240" t="s">
        <v>252</v>
      </c>
      <c r="AL15" s="240" t="s">
        <v>252</v>
      </c>
      <c r="AM15" s="240" t="s">
        <v>252</v>
      </c>
      <c r="AN15" s="265"/>
      <c r="AO15" s="265"/>
      <c r="AP15" s="265"/>
      <c r="AQ15" s="240" t="s">
        <v>252</v>
      </c>
      <c r="AR15" s="240" t="s">
        <v>252</v>
      </c>
      <c r="AS15" s="240" t="s">
        <v>254</v>
      </c>
      <c r="AT15" s="240" t="s">
        <v>253</v>
      </c>
      <c r="AU15" s="241">
        <v>72</v>
      </c>
    </row>
    <row r="16" spans="1:48" ht="18.75" customHeight="1" x14ac:dyDescent="0.25">
      <c r="A16" s="239" t="s">
        <v>103</v>
      </c>
      <c r="B16" s="239" t="s">
        <v>87</v>
      </c>
      <c r="C16" s="240" t="s">
        <v>252</v>
      </c>
      <c r="D16" s="240" t="s">
        <v>252</v>
      </c>
      <c r="E16" s="240" t="s">
        <v>252</v>
      </c>
      <c r="F16" s="240" t="s">
        <v>252</v>
      </c>
      <c r="G16" s="240" t="s">
        <v>252</v>
      </c>
      <c r="H16" s="240" t="s">
        <v>252</v>
      </c>
      <c r="I16" s="240" t="s">
        <v>252</v>
      </c>
      <c r="J16" s="240" t="s">
        <v>252</v>
      </c>
      <c r="K16" s="240" t="s">
        <v>252</v>
      </c>
      <c r="L16" s="240" t="s">
        <v>252</v>
      </c>
      <c r="M16" s="240" t="s">
        <v>252</v>
      </c>
      <c r="N16" s="240" t="s">
        <v>252</v>
      </c>
      <c r="O16" s="240" t="s">
        <v>252</v>
      </c>
      <c r="P16" s="240" t="s">
        <v>252</v>
      </c>
      <c r="Q16" s="240" t="s">
        <v>252</v>
      </c>
      <c r="R16" s="240" t="s">
        <v>252</v>
      </c>
      <c r="S16" s="265"/>
      <c r="T16" s="240" t="s">
        <v>253</v>
      </c>
      <c r="U16" s="240" t="s">
        <v>253</v>
      </c>
      <c r="V16" s="240" t="s">
        <v>252</v>
      </c>
      <c r="W16" s="240" t="s">
        <v>252</v>
      </c>
      <c r="X16" s="240" t="s">
        <v>252</v>
      </c>
      <c r="Y16" s="240" t="s">
        <v>252</v>
      </c>
      <c r="Z16" s="240" t="s">
        <v>252</v>
      </c>
      <c r="AA16" s="240" t="s">
        <v>252</v>
      </c>
      <c r="AB16" s="240" t="s">
        <v>252</v>
      </c>
      <c r="AC16" s="240" t="s">
        <v>252</v>
      </c>
      <c r="AD16" s="240" t="s">
        <v>252</v>
      </c>
      <c r="AE16" s="240" t="s">
        <v>252</v>
      </c>
      <c r="AF16" s="240" t="s">
        <v>252</v>
      </c>
      <c r="AG16" s="240" t="s">
        <v>252</v>
      </c>
      <c r="AH16" s="240" t="s">
        <v>252</v>
      </c>
      <c r="AI16" s="240" t="s">
        <v>252</v>
      </c>
      <c r="AJ16" s="240" t="s">
        <v>252</v>
      </c>
      <c r="AK16" s="240" t="s">
        <v>252</v>
      </c>
      <c r="AL16" s="240" t="s">
        <v>252</v>
      </c>
      <c r="AM16" s="240" t="s">
        <v>252</v>
      </c>
      <c r="AN16" s="265"/>
      <c r="AO16" s="265"/>
      <c r="AP16" s="265"/>
      <c r="AQ16" s="240" t="s">
        <v>252</v>
      </c>
      <c r="AR16" s="240" t="s">
        <v>252</v>
      </c>
      <c r="AS16" s="240" t="s">
        <v>252</v>
      </c>
      <c r="AT16" s="240" t="s">
        <v>253</v>
      </c>
      <c r="AU16" s="241">
        <v>242</v>
      </c>
    </row>
    <row r="17" spans="1:52" x14ac:dyDescent="0.25">
      <c r="A17" s="239" t="s">
        <v>104</v>
      </c>
      <c r="B17" s="239" t="s">
        <v>88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65"/>
      <c r="T17" s="240" t="s">
        <v>253</v>
      </c>
      <c r="U17" s="240" t="s">
        <v>253</v>
      </c>
      <c r="V17" s="240" t="s">
        <v>252</v>
      </c>
      <c r="W17" s="240" t="s">
        <v>252</v>
      </c>
      <c r="X17" s="240" t="s">
        <v>252</v>
      </c>
      <c r="Y17" s="240" t="s">
        <v>252</v>
      </c>
      <c r="Z17" s="240" t="s">
        <v>252</v>
      </c>
      <c r="AA17" s="240" t="s">
        <v>252</v>
      </c>
      <c r="AB17" s="240" t="s">
        <v>252</v>
      </c>
      <c r="AC17" s="240" t="s">
        <v>252</v>
      </c>
      <c r="AD17" s="240" t="s">
        <v>252</v>
      </c>
      <c r="AE17" s="240" t="s">
        <v>252</v>
      </c>
      <c r="AF17" s="240" t="s">
        <v>252</v>
      </c>
      <c r="AG17" s="240" t="s">
        <v>252</v>
      </c>
      <c r="AH17" s="240" t="s">
        <v>252</v>
      </c>
      <c r="AI17" s="240" t="s">
        <v>252</v>
      </c>
      <c r="AJ17" s="240" t="s">
        <v>252</v>
      </c>
      <c r="AK17" s="240" t="s">
        <v>252</v>
      </c>
      <c r="AL17" s="240" t="s">
        <v>252</v>
      </c>
      <c r="AM17" s="240" t="s">
        <v>252</v>
      </c>
      <c r="AN17" s="265"/>
      <c r="AO17" s="265"/>
      <c r="AP17" s="265"/>
      <c r="AQ17" s="240" t="s">
        <v>252</v>
      </c>
      <c r="AR17" s="240" t="s">
        <v>252</v>
      </c>
      <c r="AS17" s="240" t="s">
        <v>252</v>
      </c>
      <c r="AT17" s="240" t="s">
        <v>253</v>
      </c>
      <c r="AU17" s="241">
        <v>60</v>
      </c>
    </row>
    <row r="18" spans="1:52" ht="22.5" x14ac:dyDescent="0.25">
      <c r="A18" s="242" t="s">
        <v>105</v>
      </c>
      <c r="B18" s="243" t="s">
        <v>39</v>
      </c>
      <c r="C18" s="240" t="s">
        <v>252</v>
      </c>
      <c r="D18" s="240" t="s">
        <v>252</v>
      </c>
      <c r="E18" s="240" t="s">
        <v>252</v>
      </c>
      <c r="F18" s="240" t="s">
        <v>252</v>
      </c>
      <c r="G18" s="240" t="s">
        <v>252</v>
      </c>
      <c r="H18" s="240" t="s">
        <v>252</v>
      </c>
      <c r="I18" s="240" t="s">
        <v>252</v>
      </c>
      <c r="J18" s="240" t="s">
        <v>252</v>
      </c>
      <c r="K18" s="240" t="s">
        <v>252</v>
      </c>
      <c r="L18" s="240" t="s">
        <v>252</v>
      </c>
      <c r="M18" s="240" t="s">
        <v>252</v>
      </c>
      <c r="N18" s="240" t="s">
        <v>252</v>
      </c>
      <c r="O18" s="240" t="s">
        <v>252</v>
      </c>
      <c r="P18" s="240" t="s">
        <v>252</v>
      </c>
      <c r="Q18" s="240" t="s">
        <v>252</v>
      </c>
      <c r="R18" s="240" t="s">
        <v>252</v>
      </c>
      <c r="S18" s="265"/>
      <c r="T18" s="240" t="s">
        <v>253</v>
      </c>
      <c r="U18" s="240" t="s">
        <v>253</v>
      </c>
      <c r="V18" s="240" t="s">
        <v>252</v>
      </c>
      <c r="W18" s="240" t="s">
        <v>252</v>
      </c>
      <c r="X18" s="240" t="s">
        <v>252</v>
      </c>
      <c r="Y18" s="240" t="s">
        <v>252</v>
      </c>
      <c r="Z18" s="240" t="s">
        <v>252</v>
      </c>
      <c r="AA18" s="240" t="s">
        <v>252</v>
      </c>
      <c r="AB18" s="240" t="s">
        <v>252</v>
      </c>
      <c r="AC18" s="240" t="s">
        <v>252</v>
      </c>
      <c r="AD18" s="240" t="s">
        <v>252</v>
      </c>
      <c r="AE18" s="240" t="s">
        <v>252</v>
      </c>
      <c r="AF18" s="240" t="s">
        <v>252</v>
      </c>
      <c r="AG18" s="240" t="s">
        <v>252</v>
      </c>
      <c r="AH18" s="240" t="s">
        <v>252</v>
      </c>
      <c r="AI18" s="240" t="s">
        <v>252</v>
      </c>
      <c r="AJ18" s="240" t="s">
        <v>252</v>
      </c>
      <c r="AK18" s="240" t="s">
        <v>252</v>
      </c>
      <c r="AL18" s="240" t="s">
        <v>252</v>
      </c>
      <c r="AM18" s="240" t="s">
        <v>252</v>
      </c>
      <c r="AN18" s="265"/>
      <c r="AO18" s="265"/>
      <c r="AP18" s="265"/>
      <c r="AQ18" s="240" t="s">
        <v>252</v>
      </c>
      <c r="AR18" s="240" t="s">
        <v>252</v>
      </c>
      <c r="AS18" s="240" t="s">
        <v>254</v>
      </c>
      <c r="AT18" s="240"/>
      <c r="AU18" s="241">
        <v>72</v>
      </c>
    </row>
    <row r="19" spans="1:52" ht="33.75" x14ac:dyDescent="0.25">
      <c r="A19" s="239" t="s">
        <v>106</v>
      </c>
      <c r="B19" s="273" t="s">
        <v>95</v>
      </c>
      <c r="C19" s="240" t="s">
        <v>252</v>
      </c>
      <c r="D19" s="240" t="s">
        <v>252</v>
      </c>
      <c r="E19" s="240" t="s">
        <v>252</v>
      </c>
      <c r="F19" s="240" t="s">
        <v>252</v>
      </c>
      <c r="G19" s="240" t="s">
        <v>252</v>
      </c>
      <c r="H19" s="240" t="s">
        <v>252</v>
      </c>
      <c r="I19" s="240" t="s">
        <v>252</v>
      </c>
      <c r="J19" s="240" t="s">
        <v>252</v>
      </c>
      <c r="K19" s="240" t="s">
        <v>252</v>
      </c>
      <c r="L19" s="240" t="s">
        <v>252</v>
      </c>
      <c r="M19" s="240" t="s">
        <v>252</v>
      </c>
      <c r="N19" s="240" t="s">
        <v>252</v>
      </c>
      <c r="O19" s="240" t="s">
        <v>252</v>
      </c>
      <c r="P19" s="240" t="s">
        <v>252</v>
      </c>
      <c r="Q19" s="240" t="s">
        <v>252</v>
      </c>
      <c r="R19" s="240" t="s">
        <v>252</v>
      </c>
      <c r="S19" s="265"/>
      <c r="T19" s="240" t="s">
        <v>253</v>
      </c>
      <c r="U19" s="240" t="s">
        <v>253</v>
      </c>
      <c r="V19" s="240" t="s">
        <v>252</v>
      </c>
      <c r="W19" s="240" t="s">
        <v>252</v>
      </c>
      <c r="X19" s="240" t="s">
        <v>252</v>
      </c>
      <c r="Y19" s="240" t="s">
        <v>252</v>
      </c>
      <c r="Z19" s="240" t="s">
        <v>252</v>
      </c>
      <c r="AA19" s="240" t="s">
        <v>252</v>
      </c>
      <c r="AB19" s="240" t="s">
        <v>252</v>
      </c>
      <c r="AC19" s="240" t="s">
        <v>252</v>
      </c>
      <c r="AD19" s="240" t="s">
        <v>252</v>
      </c>
      <c r="AE19" s="240" t="s">
        <v>252</v>
      </c>
      <c r="AF19" s="240" t="s">
        <v>252</v>
      </c>
      <c r="AG19" s="240" t="s">
        <v>252</v>
      </c>
      <c r="AH19" s="240" t="s">
        <v>252</v>
      </c>
      <c r="AI19" s="240" t="s">
        <v>252</v>
      </c>
      <c r="AJ19" s="240" t="s">
        <v>252</v>
      </c>
      <c r="AK19" s="240" t="s">
        <v>252</v>
      </c>
      <c r="AL19" s="240" t="s">
        <v>252</v>
      </c>
      <c r="AM19" s="240" t="s">
        <v>252</v>
      </c>
      <c r="AN19" s="265"/>
      <c r="AO19" s="265"/>
      <c r="AP19" s="265"/>
      <c r="AQ19" s="240" t="s">
        <v>252</v>
      </c>
      <c r="AR19" s="240" t="s">
        <v>252</v>
      </c>
      <c r="AS19" s="240" t="s">
        <v>254</v>
      </c>
      <c r="AT19" s="240" t="s">
        <v>253</v>
      </c>
      <c r="AU19" s="241">
        <v>68</v>
      </c>
    </row>
    <row r="20" spans="1:52" x14ac:dyDescent="0.25">
      <c r="A20" s="239" t="s">
        <v>107</v>
      </c>
      <c r="B20" s="239" t="s">
        <v>89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65"/>
      <c r="T20" s="240" t="s">
        <v>253</v>
      </c>
      <c r="U20" s="240" t="s">
        <v>253</v>
      </c>
      <c r="V20" s="240" t="s">
        <v>252</v>
      </c>
      <c r="W20" s="240" t="s">
        <v>252</v>
      </c>
      <c r="X20" s="240" t="s">
        <v>252</v>
      </c>
      <c r="Y20" s="240" t="s">
        <v>252</v>
      </c>
      <c r="Z20" s="240" t="s">
        <v>252</v>
      </c>
      <c r="AA20" s="240" t="s">
        <v>252</v>
      </c>
      <c r="AB20" s="240" t="s">
        <v>252</v>
      </c>
      <c r="AC20" s="240" t="s">
        <v>252</v>
      </c>
      <c r="AD20" s="240" t="s">
        <v>252</v>
      </c>
      <c r="AE20" s="240" t="s">
        <v>252</v>
      </c>
      <c r="AF20" s="240" t="s">
        <v>252</v>
      </c>
      <c r="AG20" s="240" t="s">
        <v>252</v>
      </c>
      <c r="AH20" s="240" t="s">
        <v>252</v>
      </c>
      <c r="AI20" s="240" t="s">
        <v>252</v>
      </c>
      <c r="AJ20" s="240" t="s">
        <v>252</v>
      </c>
      <c r="AK20" s="240" t="s">
        <v>252</v>
      </c>
      <c r="AL20" s="240" t="s">
        <v>252</v>
      </c>
      <c r="AM20" s="240" t="s">
        <v>252</v>
      </c>
      <c r="AN20" s="265"/>
      <c r="AO20" s="265"/>
      <c r="AP20" s="265"/>
      <c r="AQ20" s="240" t="s">
        <v>252</v>
      </c>
      <c r="AR20" s="240" t="s">
        <v>252</v>
      </c>
      <c r="AS20" s="240" t="s">
        <v>252</v>
      </c>
      <c r="AT20" s="240" t="s">
        <v>253</v>
      </c>
      <c r="AU20" s="241">
        <v>106</v>
      </c>
    </row>
    <row r="21" spans="1:52" x14ac:dyDescent="0.25">
      <c r="A21" s="242" t="s">
        <v>108</v>
      </c>
      <c r="B21" s="239" t="s">
        <v>90</v>
      </c>
      <c r="C21" s="240" t="s">
        <v>252</v>
      </c>
      <c r="D21" s="240" t="s">
        <v>252</v>
      </c>
      <c r="E21" s="240" t="s">
        <v>252</v>
      </c>
      <c r="F21" s="240" t="s">
        <v>252</v>
      </c>
      <c r="G21" s="240" t="s">
        <v>252</v>
      </c>
      <c r="H21" s="240" t="s">
        <v>252</v>
      </c>
      <c r="I21" s="240" t="s">
        <v>252</v>
      </c>
      <c r="J21" s="240" t="s">
        <v>252</v>
      </c>
      <c r="K21" s="240" t="s">
        <v>252</v>
      </c>
      <c r="L21" s="240" t="s">
        <v>252</v>
      </c>
      <c r="M21" s="240" t="s">
        <v>252</v>
      </c>
      <c r="N21" s="240" t="s">
        <v>252</v>
      </c>
      <c r="O21" s="240" t="s">
        <v>252</v>
      </c>
      <c r="P21" s="240" t="s">
        <v>252</v>
      </c>
      <c r="Q21" s="240" t="s">
        <v>252</v>
      </c>
      <c r="R21" s="240" t="s">
        <v>254</v>
      </c>
      <c r="S21" s="265"/>
      <c r="T21" s="240" t="s">
        <v>253</v>
      </c>
      <c r="U21" s="240" t="s">
        <v>253</v>
      </c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65"/>
      <c r="AO21" s="265"/>
      <c r="AP21" s="265"/>
      <c r="AQ21" s="240"/>
      <c r="AR21" s="240"/>
      <c r="AS21" s="240"/>
      <c r="AT21" s="240" t="s">
        <v>253</v>
      </c>
      <c r="AU21" s="241">
        <v>72</v>
      </c>
    </row>
    <row r="22" spans="1:52" ht="31.5" x14ac:dyDescent="0.25">
      <c r="A22" s="244" t="s">
        <v>32</v>
      </c>
      <c r="B22" s="244" t="s">
        <v>33</v>
      </c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65"/>
      <c r="T22" s="240" t="s">
        <v>253</v>
      </c>
      <c r="U22" s="240" t="s">
        <v>253</v>
      </c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65"/>
      <c r="AO22" s="265"/>
      <c r="AP22" s="265"/>
      <c r="AQ22" s="253"/>
      <c r="AR22" s="240"/>
      <c r="AS22" s="240"/>
      <c r="AT22" s="240"/>
      <c r="AU22" s="241"/>
    </row>
    <row r="23" spans="1:52" ht="45" x14ac:dyDescent="0.25">
      <c r="A23" s="242" t="s">
        <v>37</v>
      </c>
      <c r="B23" s="239" t="s">
        <v>80</v>
      </c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65"/>
      <c r="T23" s="240" t="s">
        <v>253</v>
      </c>
      <c r="U23" s="240" t="s">
        <v>253</v>
      </c>
      <c r="V23" s="240" t="s">
        <v>252</v>
      </c>
      <c r="W23" s="240" t="s">
        <v>252</v>
      </c>
      <c r="X23" s="240" t="s">
        <v>252</v>
      </c>
      <c r="Y23" s="240" t="s">
        <v>252</v>
      </c>
      <c r="Z23" s="240" t="s">
        <v>252</v>
      </c>
      <c r="AA23" s="240" t="s">
        <v>252</v>
      </c>
      <c r="AB23" s="240" t="s">
        <v>252</v>
      </c>
      <c r="AC23" s="240" t="s">
        <v>252</v>
      </c>
      <c r="AD23" s="240" t="s">
        <v>252</v>
      </c>
      <c r="AE23" s="240" t="s">
        <v>252</v>
      </c>
      <c r="AF23" s="240" t="s">
        <v>252</v>
      </c>
      <c r="AG23" s="240" t="s">
        <v>252</v>
      </c>
      <c r="AH23" s="240" t="s">
        <v>252</v>
      </c>
      <c r="AI23" s="240" t="s">
        <v>252</v>
      </c>
      <c r="AJ23" s="240" t="s">
        <v>252</v>
      </c>
      <c r="AK23" s="240" t="s">
        <v>252</v>
      </c>
      <c r="AL23" s="240" t="s">
        <v>252</v>
      </c>
      <c r="AM23" s="240" t="s">
        <v>252</v>
      </c>
      <c r="AN23" s="265"/>
      <c r="AO23" s="265"/>
      <c r="AP23" s="265"/>
      <c r="AQ23" s="240" t="s">
        <v>252</v>
      </c>
      <c r="AR23" s="240" t="s">
        <v>252</v>
      </c>
      <c r="AS23" s="240" t="s">
        <v>252</v>
      </c>
      <c r="AT23" s="240"/>
      <c r="AU23" s="241">
        <v>36</v>
      </c>
    </row>
    <row r="24" spans="1:52" ht="25.5" customHeight="1" x14ac:dyDescent="0.25">
      <c r="A24" s="244" t="s">
        <v>6</v>
      </c>
      <c r="B24" s="244" t="s">
        <v>7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65"/>
      <c r="T24" s="240" t="s">
        <v>253</v>
      </c>
      <c r="U24" s="240" t="s">
        <v>253</v>
      </c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65"/>
      <c r="AO24" s="265"/>
      <c r="AP24" s="265"/>
      <c r="AQ24" s="253"/>
      <c r="AR24" s="240"/>
      <c r="AS24" s="240"/>
      <c r="AT24" s="240"/>
      <c r="AU24" s="241"/>
    </row>
    <row r="25" spans="1:52" ht="34.5" x14ac:dyDescent="0.25">
      <c r="A25" s="239" t="s">
        <v>8</v>
      </c>
      <c r="B25" s="245" t="s">
        <v>121</v>
      </c>
      <c r="C25" s="240" t="s">
        <v>252</v>
      </c>
      <c r="D25" s="240" t="s">
        <v>252</v>
      </c>
      <c r="E25" s="240" t="s">
        <v>252</v>
      </c>
      <c r="F25" s="240" t="s">
        <v>252</v>
      </c>
      <c r="G25" s="240" t="s">
        <v>252</v>
      </c>
      <c r="H25" s="240" t="s">
        <v>252</v>
      </c>
      <c r="I25" s="240" t="s">
        <v>252</v>
      </c>
      <c r="J25" s="240" t="s">
        <v>252</v>
      </c>
      <c r="K25" s="240" t="s">
        <v>252</v>
      </c>
      <c r="L25" s="240" t="s">
        <v>252</v>
      </c>
      <c r="M25" s="240" t="s">
        <v>252</v>
      </c>
      <c r="N25" s="240" t="s">
        <v>252</v>
      </c>
      <c r="O25" s="240" t="s">
        <v>252</v>
      </c>
      <c r="P25" s="240" t="s">
        <v>252</v>
      </c>
      <c r="Q25" s="240" t="s">
        <v>252</v>
      </c>
      <c r="R25" s="240" t="s">
        <v>254</v>
      </c>
      <c r="S25" s="265"/>
      <c r="T25" s="240" t="s">
        <v>253</v>
      </c>
      <c r="U25" s="240" t="s">
        <v>253</v>
      </c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65"/>
      <c r="AO25" s="265"/>
      <c r="AP25" s="265"/>
      <c r="AQ25" s="253"/>
      <c r="AR25" s="240"/>
      <c r="AS25" s="240"/>
      <c r="AT25" s="240" t="s">
        <v>253</v>
      </c>
      <c r="AU25" s="241">
        <v>36</v>
      </c>
    </row>
    <row r="26" spans="1:52" ht="40.5" customHeight="1" x14ac:dyDescent="0.25">
      <c r="A26" s="239" t="s">
        <v>43</v>
      </c>
      <c r="B26" s="246" t="s">
        <v>78</v>
      </c>
      <c r="C26" s="240" t="s">
        <v>252</v>
      </c>
      <c r="D26" s="240" t="s">
        <v>252</v>
      </c>
      <c r="E26" s="240" t="s">
        <v>252</v>
      </c>
      <c r="F26" s="240" t="s">
        <v>252</v>
      </c>
      <c r="G26" s="240" t="s">
        <v>252</v>
      </c>
      <c r="H26" s="240" t="s">
        <v>252</v>
      </c>
      <c r="I26" s="240" t="s">
        <v>252</v>
      </c>
      <c r="J26" s="240" t="s">
        <v>252</v>
      </c>
      <c r="K26" s="240" t="s">
        <v>252</v>
      </c>
      <c r="L26" s="240" t="s">
        <v>252</v>
      </c>
      <c r="M26" s="240" t="s">
        <v>252</v>
      </c>
      <c r="N26" s="240" t="s">
        <v>252</v>
      </c>
      <c r="O26" s="240" t="s">
        <v>252</v>
      </c>
      <c r="P26" s="240" t="s">
        <v>252</v>
      </c>
      <c r="Q26" s="240" t="s">
        <v>252</v>
      </c>
      <c r="R26" s="240" t="s">
        <v>254</v>
      </c>
      <c r="S26" s="265"/>
      <c r="T26" s="240" t="s">
        <v>253</v>
      </c>
      <c r="U26" s="240" t="s">
        <v>253</v>
      </c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65"/>
      <c r="AO26" s="265"/>
      <c r="AP26" s="265"/>
      <c r="AQ26" s="253"/>
      <c r="AR26" s="240"/>
      <c r="AS26" s="240"/>
      <c r="AT26" s="240" t="s">
        <v>253</v>
      </c>
      <c r="AU26" s="241">
        <v>36</v>
      </c>
    </row>
    <row r="27" spans="1:52" ht="33.75" x14ac:dyDescent="0.25">
      <c r="A27" s="239" t="s">
        <v>44</v>
      </c>
      <c r="B27" s="246" t="s">
        <v>123</v>
      </c>
      <c r="C27" s="240" t="s">
        <v>252</v>
      </c>
      <c r="D27" s="240" t="s">
        <v>252</v>
      </c>
      <c r="E27" s="240" t="s">
        <v>252</v>
      </c>
      <c r="F27" s="240" t="s">
        <v>252</v>
      </c>
      <c r="G27" s="240" t="s">
        <v>252</v>
      </c>
      <c r="H27" s="240" t="s">
        <v>252</v>
      </c>
      <c r="I27" s="240" t="s">
        <v>252</v>
      </c>
      <c r="J27" s="240" t="s">
        <v>252</v>
      </c>
      <c r="K27" s="240" t="s">
        <v>252</v>
      </c>
      <c r="L27" s="240" t="s">
        <v>252</v>
      </c>
      <c r="M27" s="240" t="s">
        <v>252</v>
      </c>
      <c r="N27" s="240" t="s">
        <v>252</v>
      </c>
      <c r="O27" s="240" t="s">
        <v>252</v>
      </c>
      <c r="P27" s="240" t="s">
        <v>252</v>
      </c>
      <c r="Q27" s="240" t="s">
        <v>252</v>
      </c>
      <c r="R27" s="240" t="s">
        <v>254</v>
      </c>
      <c r="S27" s="265"/>
      <c r="T27" s="240" t="s">
        <v>253</v>
      </c>
      <c r="U27" s="240" t="s">
        <v>253</v>
      </c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65"/>
      <c r="AO27" s="265"/>
      <c r="AP27" s="265"/>
      <c r="AQ27" s="253"/>
      <c r="AR27" s="240"/>
      <c r="AS27" s="240"/>
      <c r="AT27" s="240" t="s">
        <v>253</v>
      </c>
      <c r="AU27" s="241">
        <v>36</v>
      </c>
    </row>
    <row r="28" spans="1:52" ht="25.5" customHeight="1" x14ac:dyDescent="0.25">
      <c r="A28" s="244" t="s">
        <v>10</v>
      </c>
      <c r="B28" s="244" t="s">
        <v>11</v>
      </c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65"/>
      <c r="T28" s="240" t="s">
        <v>253</v>
      </c>
      <c r="U28" s="240" t="s">
        <v>253</v>
      </c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65"/>
      <c r="AO28" s="265"/>
      <c r="AP28" s="265"/>
      <c r="AQ28" s="253"/>
      <c r="AR28" s="240"/>
      <c r="AS28" s="240"/>
      <c r="AT28" s="240"/>
      <c r="AU28" s="241"/>
      <c r="AZ28" s="224" t="s">
        <v>256</v>
      </c>
    </row>
    <row r="29" spans="1:52" ht="22.5" customHeight="1" x14ac:dyDescent="0.25">
      <c r="A29" s="244" t="s">
        <v>257</v>
      </c>
      <c r="B29" s="244" t="s">
        <v>258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65"/>
      <c r="T29" s="240" t="s">
        <v>253</v>
      </c>
      <c r="U29" s="240" t="s">
        <v>253</v>
      </c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65"/>
      <c r="AO29" s="265"/>
      <c r="AP29" s="265"/>
      <c r="AQ29" s="253"/>
      <c r="AR29" s="240"/>
      <c r="AS29" s="240"/>
      <c r="AT29" s="240"/>
      <c r="AU29" s="241"/>
    </row>
    <row r="30" spans="1:52" ht="94.5" x14ac:dyDescent="0.25">
      <c r="A30" s="244" t="s">
        <v>135</v>
      </c>
      <c r="B30" s="274" t="s">
        <v>124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65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65"/>
      <c r="AO30" s="265"/>
      <c r="AP30" s="265"/>
      <c r="AQ30" s="253"/>
      <c r="AR30" s="240"/>
      <c r="AS30" s="240"/>
      <c r="AT30" s="240"/>
      <c r="AU30" s="241"/>
    </row>
    <row r="31" spans="1:52" ht="45" x14ac:dyDescent="0.25">
      <c r="A31" s="239" t="s">
        <v>13</v>
      </c>
      <c r="B31" s="275" t="s">
        <v>125</v>
      </c>
      <c r="C31" s="240" t="s">
        <v>252</v>
      </c>
      <c r="D31" s="240" t="s">
        <v>252</v>
      </c>
      <c r="E31" s="240" t="s">
        <v>252</v>
      </c>
      <c r="F31" s="240" t="s">
        <v>252</v>
      </c>
      <c r="G31" s="240" t="s">
        <v>252</v>
      </c>
      <c r="H31" s="240" t="s">
        <v>252</v>
      </c>
      <c r="I31" s="240" t="s">
        <v>252</v>
      </c>
      <c r="J31" s="240" t="s">
        <v>252</v>
      </c>
      <c r="K31" s="240" t="s">
        <v>252</v>
      </c>
      <c r="L31" s="240" t="s">
        <v>252</v>
      </c>
      <c r="M31" s="240" t="s">
        <v>252</v>
      </c>
      <c r="N31" s="240" t="s">
        <v>252</v>
      </c>
      <c r="O31" s="240" t="s">
        <v>252</v>
      </c>
      <c r="P31" s="240" t="s">
        <v>252</v>
      </c>
      <c r="Q31" s="240" t="s">
        <v>252</v>
      </c>
      <c r="R31" s="240" t="s">
        <v>254</v>
      </c>
      <c r="S31" s="265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65"/>
      <c r="AO31" s="265"/>
      <c r="AP31" s="265"/>
      <c r="AQ31" s="253"/>
      <c r="AR31" s="240"/>
      <c r="AS31" s="240"/>
      <c r="AT31" s="240"/>
      <c r="AU31" s="241">
        <v>36</v>
      </c>
    </row>
    <row r="32" spans="1:52" ht="90" x14ac:dyDescent="0.25">
      <c r="A32" s="239" t="s">
        <v>15</v>
      </c>
      <c r="B32" s="275" t="s">
        <v>126</v>
      </c>
      <c r="C32" s="240" t="s">
        <v>252</v>
      </c>
      <c r="D32" s="240" t="s">
        <v>252</v>
      </c>
      <c r="E32" s="240" t="s">
        <v>252</v>
      </c>
      <c r="F32" s="240" t="s">
        <v>252</v>
      </c>
      <c r="G32" s="240" t="s">
        <v>252</v>
      </c>
      <c r="H32" s="240" t="s">
        <v>252</v>
      </c>
      <c r="I32" s="240" t="s">
        <v>252</v>
      </c>
      <c r="J32" s="240" t="s">
        <v>252</v>
      </c>
      <c r="K32" s="240" t="s">
        <v>252</v>
      </c>
      <c r="L32" s="240" t="s">
        <v>252</v>
      </c>
      <c r="M32" s="240" t="s">
        <v>252</v>
      </c>
      <c r="N32" s="240" t="s">
        <v>252</v>
      </c>
      <c r="O32" s="240" t="s">
        <v>252</v>
      </c>
      <c r="P32" s="240" t="s">
        <v>252</v>
      </c>
      <c r="Q32" s="240" t="s">
        <v>252</v>
      </c>
      <c r="R32" s="240" t="s">
        <v>254</v>
      </c>
      <c r="S32" s="265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65"/>
      <c r="AO32" s="265"/>
      <c r="AP32" s="265"/>
      <c r="AQ32" s="253"/>
      <c r="AR32" s="240"/>
      <c r="AS32" s="240"/>
      <c r="AT32" s="240"/>
      <c r="AU32" s="241">
        <v>42</v>
      </c>
    </row>
    <row r="33" spans="1:49" ht="15.75" customHeight="1" x14ac:dyDescent="0.25">
      <c r="A33" s="239" t="s">
        <v>16</v>
      </c>
      <c r="B33" s="245" t="s">
        <v>17</v>
      </c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65" t="s">
        <v>252</v>
      </c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65"/>
      <c r="AO33" s="265"/>
      <c r="AP33" s="265"/>
      <c r="AQ33" s="253"/>
      <c r="AR33" s="240"/>
      <c r="AS33" s="240"/>
      <c r="AT33" s="240"/>
      <c r="AU33" s="241">
        <v>36</v>
      </c>
    </row>
    <row r="34" spans="1:49" ht="84" x14ac:dyDescent="0.25">
      <c r="A34" s="244" t="s">
        <v>116</v>
      </c>
      <c r="B34" s="274" t="s">
        <v>127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65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65"/>
      <c r="AO34" s="265"/>
      <c r="AP34" s="265"/>
      <c r="AQ34" s="253"/>
      <c r="AR34" s="240"/>
      <c r="AS34" s="240"/>
      <c r="AT34" s="240"/>
      <c r="AU34" s="241"/>
    </row>
    <row r="35" spans="1:49" ht="33.75" x14ac:dyDescent="0.25">
      <c r="A35" s="239" t="s">
        <v>61</v>
      </c>
      <c r="B35" s="239" t="s">
        <v>128</v>
      </c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65"/>
      <c r="T35" s="240" t="s">
        <v>253</v>
      </c>
      <c r="U35" s="240" t="s">
        <v>253</v>
      </c>
      <c r="V35" s="240" t="s">
        <v>252</v>
      </c>
      <c r="W35" s="240" t="s">
        <v>252</v>
      </c>
      <c r="X35" s="240" t="s">
        <v>252</v>
      </c>
      <c r="Y35" s="240" t="s">
        <v>252</v>
      </c>
      <c r="Z35" s="240" t="s">
        <v>252</v>
      </c>
      <c r="AA35" s="240" t="s">
        <v>252</v>
      </c>
      <c r="AB35" s="240" t="s">
        <v>252</v>
      </c>
      <c r="AC35" s="240" t="s">
        <v>252</v>
      </c>
      <c r="AD35" s="240" t="s">
        <v>252</v>
      </c>
      <c r="AE35" s="240" t="s">
        <v>252</v>
      </c>
      <c r="AF35" s="240" t="s">
        <v>252</v>
      </c>
      <c r="AG35" s="240" t="s">
        <v>252</v>
      </c>
      <c r="AH35" s="240" t="s">
        <v>252</v>
      </c>
      <c r="AI35" s="240" t="s">
        <v>252</v>
      </c>
      <c r="AJ35" s="240" t="s">
        <v>252</v>
      </c>
      <c r="AK35" s="240" t="s">
        <v>252</v>
      </c>
      <c r="AL35" s="240" t="s">
        <v>252</v>
      </c>
      <c r="AM35" s="240" t="s">
        <v>254</v>
      </c>
      <c r="AN35" s="265"/>
      <c r="AO35" s="265"/>
      <c r="AP35" s="265"/>
      <c r="AQ35" s="253"/>
      <c r="AR35" s="240"/>
      <c r="AS35" s="240"/>
      <c r="AT35" s="240" t="s">
        <v>253</v>
      </c>
      <c r="AU35" s="241">
        <v>36</v>
      </c>
    </row>
    <row r="36" spans="1:49" ht="62.25" customHeight="1" x14ac:dyDescent="0.25">
      <c r="A36" s="239" t="s">
        <v>62</v>
      </c>
      <c r="B36" s="247" t="s">
        <v>129</v>
      </c>
      <c r="C36" s="240" t="s">
        <v>252</v>
      </c>
      <c r="D36" s="240" t="s">
        <v>252</v>
      </c>
      <c r="E36" s="240" t="s">
        <v>252</v>
      </c>
      <c r="F36" s="240" t="s">
        <v>252</v>
      </c>
      <c r="G36" s="240" t="s">
        <v>252</v>
      </c>
      <c r="H36" s="240" t="s">
        <v>252</v>
      </c>
      <c r="I36" s="240" t="s">
        <v>252</v>
      </c>
      <c r="J36" s="240" t="s">
        <v>252</v>
      </c>
      <c r="K36" s="240" t="s">
        <v>252</v>
      </c>
      <c r="L36" s="240" t="s">
        <v>252</v>
      </c>
      <c r="M36" s="240" t="s">
        <v>252</v>
      </c>
      <c r="N36" s="240" t="s">
        <v>252</v>
      </c>
      <c r="O36" s="240" t="s">
        <v>252</v>
      </c>
      <c r="P36" s="240" t="s">
        <v>252</v>
      </c>
      <c r="Q36" s="240" t="s">
        <v>252</v>
      </c>
      <c r="R36" s="240" t="s">
        <v>252</v>
      </c>
      <c r="S36" s="265" t="s">
        <v>252</v>
      </c>
      <c r="T36" s="240" t="s">
        <v>253</v>
      </c>
      <c r="U36" s="240" t="s">
        <v>253</v>
      </c>
      <c r="V36" s="240" t="s">
        <v>252</v>
      </c>
      <c r="W36" s="240" t="s">
        <v>252</v>
      </c>
      <c r="X36" s="240" t="s">
        <v>252</v>
      </c>
      <c r="Y36" s="240" t="s">
        <v>252</v>
      </c>
      <c r="Z36" s="240" t="s">
        <v>252</v>
      </c>
      <c r="AA36" s="240" t="s">
        <v>252</v>
      </c>
      <c r="AB36" s="240" t="s">
        <v>252</v>
      </c>
      <c r="AC36" s="240" t="s">
        <v>252</v>
      </c>
      <c r="AD36" s="240" t="s">
        <v>252</v>
      </c>
      <c r="AE36" s="240" t="s">
        <v>252</v>
      </c>
      <c r="AF36" s="240" t="s">
        <v>252</v>
      </c>
      <c r="AG36" s="240" t="s">
        <v>252</v>
      </c>
      <c r="AH36" s="240" t="s">
        <v>252</v>
      </c>
      <c r="AI36" s="240" t="s">
        <v>252</v>
      </c>
      <c r="AJ36" s="240" t="s">
        <v>252</v>
      </c>
      <c r="AK36" s="240" t="s">
        <v>252</v>
      </c>
      <c r="AL36" s="240" t="s">
        <v>252</v>
      </c>
      <c r="AM36" s="240" t="s">
        <v>254</v>
      </c>
      <c r="AN36" s="265"/>
      <c r="AO36" s="265"/>
      <c r="AP36" s="265"/>
      <c r="AQ36" s="253"/>
      <c r="AR36" s="240"/>
      <c r="AS36" s="240"/>
      <c r="AT36" s="240" t="s">
        <v>253</v>
      </c>
      <c r="AU36" s="241">
        <v>42</v>
      </c>
    </row>
    <row r="37" spans="1:49" ht="37.5" customHeight="1" x14ac:dyDescent="0.25">
      <c r="A37" s="239" t="s">
        <v>63</v>
      </c>
      <c r="B37" s="245" t="s">
        <v>17</v>
      </c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65"/>
      <c r="T37" s="240" t="s">
        <v>253</v>
      </c>
      <c r="U37" s="240" t="s">
        <v>253</v>
      </c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 t="s">
        <v>144</v>
      </c>
      <c r="AI37" s="240"/>
      <c r="AJ37" s="240"/>
      <c r="AK37" s="240"/>
      <c r="AL37" s="240"/>
      <c r="AM37" s="240"/>
      <c r="AN37" s="265" t="s">
        <v>252</v>
      </c>
      <c r="AO37" s="265" t="s">
        <v>252</v>
      </c>
      <c r="AP37" s="265" t="s">
        <v>254</v>
      </c>
      <c r="AQ37" s="253"/>
      <c r="AR37" s="240"/>
      <c r="AS37" s="240"/>
      <c r="AT37" s="240" t="s">
        <v>253</v>
      </c>
      <c r="AU37" s="241">
        <v>108</v>
      </c>
    </row>
    <row r="38" spans="1:49" ht="22.5" customHeight="1" x14ac:dyDescent="0.25">
      <c r="A38" s="642" t="s">
        <v>259</v>
      </c>
      <c r="B38" s="642"/>
      <c r="C38" s="248">
        <v>36</v>
      </c>
      <c r="D38" s="248">
        <v>36</v>
      </c>
      <c r="E38" s="248">
        <v>36</v>
      </c>
      <c r="F38" s="248">
        <v>36</v>
      </c>
      <c r="G38" s="248">
        <v>36</v>
      </c>
      <c r="H38" s="248">
        <v>36</v>
      </c>
      <c r="I38" s="248">
        <v>36</v>
      </c>
      <c r="J38" s="248">
        <v>36</v>
      </c>
      <c r="K38" s="248">
        <v>36</v>
      </c>
      <c r="L38" s="248">
        <v>36</v>
      </c>
      <c r="M38" s="248">
        <v>36</v>
      </c>
      <c r="N38" s="248">
        <v>36</v>
      </c>
      <c r="O38" s="248">
        <v>36</v>
      </c>
      <c r="P38" s="248">
        <v>36</v>
      </c>
      <c r="Q38" s="248">
        <v>36</v>
      </c>
      <c r="R38" s="248">
        <v>36</v>
      </c>
      <c r="S38" s="266">
        <v>36</v>
      </c>
      <c r="T38" s="240" t="s">
        <v>253</v>
      </c>
      <c r="U38" s="240" t="s">
        <v>253</v>
      </c>
      <c r="V38" s="248">
        <v>36</v>
      </c>
      <c r="W38" s="248">
        <v>36</v>
      </c>
      <c r="X38" s="248">
        <v>36</v>
      </c>
      <c r="Y38" s="248">
        <v>36</v>
      </c>
      <c r="Z38" s="248">
        <v>36</v>
      </c>
      <c r="AA38" s="248">
        <v>36</v>
      </c>
      <c r="AB38" s="248">
        <v>36</v>
      </c>
      <c r="AC38" s="248">
        <v>36</v>
      </c>
      <c r="AD38" s="248">
        <v>36</v>
      </c>
      <c r="AE38" s="248">
        <v>36</v>
      </c>
      <c r="AF38" s="248">
        <v>36</v>
      </c>
      <c r="AG38" s="248">
        <v>36</v>
      </c>
      <c r="AH38" s="248">
        <v>36</v>
      </c>
      <c r="AI38" s="248">
        <v>36</v>
      </c>
      <c r="AJ38" s="248">
        <v>36</v>
      </c>
      <c r="AK38" s="248">
        <v>36</v>
      </c>
      <c r="AL38" s="248">
        <v>36</v>
      </c>
      <c r="AM38" s="248">
        <v>36</v>
      </c>
      <c r="AN38" s="266">
        <v>36</v>
      </c>
      <c r="AO38" s="266">
        <v>36</v>
      </c>
      <c r="AP38" s="266">
        <v>36</v>
      </c>
      <c r="AQ38" s="271">
        <v>36</v>
      </c>
      <c r="AR38" s="248">
        <v>36</v>
      </c>
      <c r="AS38" s="248">
        <v>36</v>
      </c>
      <c r="AT38" s="241"/>
      <c r="AU38" s="241">
        <f>SUM(AU11:AU37)</f>
        <v>1476</v>
      </c>
      <c r="AW38" s="224">
        <v>0</v>
      </c>
    </row>
    <row r="39" spans="1:49" x14ac:dyDescent="0.25">
      <c r="A39" s="641" t="s">
        <v>115</v>
      </c>
      <c r="B39" s="641"/>
      <c r="C39" s="641"/>
      <c r="D39" s="641"/>
      <c r="E39" s="641"/>
      <c r="F39" s="641"/>
      <c r="G39" s="641"/>
      <c r="H39" s="641"/>
      <c r="I39" s="641"/>
      <c r="J39" s="641"/>
      <c r="K39" s="641"/>
      <c r="L39" s="641"/>
      <c r="M39" s="641"/>
      <c r="N39" s="641"/>
      <c r="O39" s="641"/>
      <c r="P39" s="641"/>
      <c r="Q39" s="641"/>
      <c r="R39" s="641"/>
      <c r="S39" s="641"/>
      <c r="T39" s="641"/>
      <c r="U39" s="641"/>
      <c r="V39" s="641"/>
      <c r="W39" s="641"/>
      <c r="X39" s="641"/>
      <c r="Y39" s="641"/>
      <c r="Z39" s="641"/>
      <c r="AA39" s="641"/>
      <c r="AB39" s="641"/>
      <c r="AC39" s="641"/>
      <c r="AD39" s="641"/>
      <c r="AE39" s="641"/>
      <c r="AF39" s="641"/>
      <c r="AG39" s="641"/>
      <c r="AH39" s="641"/>
      <c r="AI39" s="641"/>
      <c r="AJ39" s="641"/>
      <c r="AK39" s="641"/>
      <c r="AL39" s="641"/>
      <c r="AM39" s="641"/>
      <c r="AN39" s="641"/>
      <c r="AO39" s="641"/>
      <c r="AP39" s="641"/>
      <c r="AQ39" s="641"/>
      <c r="AR39" s="641"/>
      <c r="AS39" s="641"/>
      <c r="AT39" s="641"/>
      <c r="AU39" s="641"/>
    </row>
    <row r="40" spans="1:49" ht="21.75" customHeight="1" x14ac:dyDescent="0.25">
      <c r="A40" s="249" t="s">
        <v>250</v>
      </c>
      <c r="B40" s="250" t="s">
        <v>251</v>
      </c>
      <c r="C40" s="276"/>
      <c r="D40" s="276"/>
      <c r="E40" s="276"/>
      <c r="F40" s="272"/>
      <c r="G40" s="272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77"/>
      <c r="T40" s="251"/>
      <c r="U40" s="251"/>
      <c r="V40" s="241"/>
      <c r="W40" s="241"/>
      <c r="X40" s="241"/>
      <c r="Y40" s="241"/>
      <c r="Z40" s="241"/>
      <c r="AA40" s="241"/>
      <c r="AB40" s="241"/>
      <c r="AC40" s="277"/>
      <c r="AD40" s="277"/>
      <c r="AE40" s="277"/>
      <c r="AF40" s="277"/>
      <c r="AG40" s="265"/>
      <c r="AH40" s="265"/>
      <c r="AI40" s="265"/>
      <c r="AJ40" s="265"/>
      <c r="AK40" s="265"/>
      <c r="AL40" s="265"/>
      <c r="AM40" s="277"/>
      <c r="AN40" s="277"/>
      <c r="AO40" s="277"/>
      <c r="AP40" s="277"/>
      <c r="AQ40" s="277"/>
      <c r="AR40" s="253"/>
      <c r="AS40" s="252"/>
      <c r="AT40" s="240"/>
      <c r="AU40" s="241"/>
    </row>
    <row r="41" spans="1:49" x14ac:dyDescent="0.25">
      <c r="A41" s="239" t="s">
        <v>98</v>
      </c>
      <c r="B41" s="239" t="s">
        <v>82</v>
      </c>
      <c r="C41" s="240" t="s">
        <v>252</v>
      </c>
      <c r="D41" s="240" t="s">
        <v>252</v>
      </c>
      <c r="E41" s="240" t="s">
        <v>252</v>
      </c>
      <c r="F41" s="240" t="s">
        <v>252</v>
      </c>
      <c r="G41" s="240" t="s">
        <v>252</v>
      </c>
      <c r="H41" s="240" t="s">
        <v>252</v>
      </c>
      <c r="I41" s="240" t="s">
        <v>252</v>
      </c>
      <c r="J41" s="240" t="s">
        <v>252</v>
      </c>
      <c r="K41" s="240" t="s">
        <v>252</v>
      </c>
      <c r="L41" s="240" t="s">
        <v>252</v>
      </c>
      <c r="M41" s="240" t="s">
        <v>252</v>
      </c>
      <c r="N41" s="240" t="s">
        <v>252</v>
      </c>
      <c r="O41" s="240" t="s">
        <v>252</v>
      </c>
      <c r="P41" s="240" t="s">
        <v>252</v>
      </c>
      <c r="Q41" s="240" t="s">
        <v>252</v>
      </c>
      <c r="R41" s="240" t="s">
        <v>254</v>
      </c>
      <c r="S41" s="265"/>
      <c r="T41" s="240" t="s">
        <v>253</v>
      </c>
      <c r="U41" s="240" t="s">
        <v>253</v>
      </c>
      <c r="V41" s="240"/>
      <c r="W41" s="240"/>
      <c r="X41" s="240"/>
      <c r="Y41" s="240"/>
      <c r="Z41" s="240"/>
      <c r="AA41" s="240"/>
      <c r="AB41" s="240"/>
      <c r="AC41" s="265"/>
      <c r="AD41" s="265"/>
      <c r="AE41" s="265"/>
      <c r="AF41" s="265"/>
      <c r="AG41" s="265"/>
      <c r="AH41" s="265"/>
      <c r="AI41" s="265"/>
      <c r="AJ41" s="265"/>
      <c r="AK41" s="265"/>
      <c r="AL41" s="265"/>
      <c r="AM41" s="277"/>
      <c r="AN41" s="277"/>
      <c r="AO41" s="277"/>
      <c r="AP41" s="277"/>
      <c r="AQ41" s="277"/>
      <c r="AR41" s="253"/>
      <c r="AS41" s="252"/>
      <c r="AT41" s="240"/>
      <c r="AU41" s="241">
        <v>48</v>
      </c>
    </row>
    <row r="42" spans="1:49" x14ac:dyDescent="0.25">
      <c r="A42" s="239" t="s">
        <v>100</v>
      </c>
      <c r="B42" s="239" t="s">
        <v>84</v>
      </c>
      <c r="C42" s="240" t="s">
        <v>252</v>
      </c>
      <c r="D42" s="240" t="s">
        <v>252</v>
      </c>
      <c r="E42" s="240" t="s">
        <v>252</v>
      </c>
      <c r="F42" s="240" t="s">
        <v>252</v>
      </c>
      <c r="G42" s="240" t="s">
        <v>252</v>
      </c>
      <c r="H42" s="240" t="s">
        <v>252</v>
      </c>
      <c r="I42" s="240" t="s">
        <v>252</v>
      </c>
      <c r="J42" s="240" t="s">
        <v>252</v>
      </c>
      <c r="K42" s="240" t="s">
        <v>252</v>
      </c>
      <c r="L42" s="240" t="s">
        <v>252</v>
      </c>
      <c r="M42" s="240" t="s">
        <v>252</v>
      </c>
      <c r="N42" s="240" t="s">
        <v>252</v>
      </c>
      <c r="O42" s="240" t="s">
        <v>252</v>
      </c>
      <c r="P42" s="240" t="s">
        <v>252</v>
      </c>
      <c r="Q42" s="240" t="s">
        <v>252</v>
      </c>
      <c r="R42" s="240" t="s">
        <v>254</v>
      </c>
      <c r="S42" s="265"/>
      <c r="T42" s="240" t="s">
        <v>253</v>
      </c>
      <c r="U42" s="240" t="s">
        <v>253</v>
      </c>
      <c r="V42" s="240"/>
      <c r="W42" s="240"/>
      <c r="X42" s="240"/>
      <c r="Y42" s="240"/>
      <c r="Z42" s="240"/>
      <c r="AA42" s="240"/>
      <c r="AB42" s="240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65"/>
      <c r="AN42" s="265"/>
      <c r="AO42" s="265"/>
      <c r="AP42" s="265"/>
      <c r="AQ42" s="265"/>
      <c r="AR42" s="253"/>
      <c r="AS42" s="252"/>
      <c r="AT42" s="240" t="s">
        <v>253</v>
      </c>
      <c r="AU42" s="241">
        <v>72</v>
      </c>
    </row>
    <row r="43" spans="1:49" ht="25.5" customHeight="1" x14ac:dyDescent="0.25">
      <c r="A43" s="239" t="s">
        <v>103</v>
      </c>
      <c r="B43" s="239" t="s">
        <v>87</v>
      </c>
      <c r="C43" s="240" t="s">
        <v>252</v>
      </c>
      <c r="D43" s="240" t="s">
        <v>252</v>
      </c>
      <c r="E43" s="240" t="s">
        <v>252</v>
      </c>
      <c r="F43" s="240" t="s">
        <v>252</v>
      </c>
      <c r="G43" s="240" t="s">
        <v>252</v>
      </c>
      <c r="H43" s="240" t="s">
        <v>252</v>
      </c>
      <c r="I43" s="240" t="s">
        <v>252</v>
      </c>
      <c r="J43" s="240" t="s">
        <v>252</v>
      </c>
      <c r="K43" s="240" t="s">
        <v>252</v>
      </c>
      <c r="L43" s="240" t="s">
        <v>252</v>
      </c>
      <c r="M43" s="240" t="s">
        <v>252</v>
      </c>
      <c r="N43" s="240" t="s">
        <v>252</v>
      </c>
      <c r="O43" s="240" t="s">
        <v>252</v>
      </c>
      <c r="P43" s="240" t="s">
        <v>252</v>
      </c>
      <c r="Q43" s="240" t="s">
        <v>252</v>
      </c>
      <c r="R43" s="240" t="s">
        <v>254</v>
      </c>
      <c r="S43" s="265"/>
      <c r="T43" s="240" t="s">
        <v>253</v>
      </c>
      <c r="U43" s="240" t="s">
        <v>253</v>
      </c>
      <c r="V43" s="240"/>
      <c r="W43" s="240"/>
      <c r="X43" s="240"/>
      <c r="Y43" s="240"/>
      <c r="Z43" s="240"/>
      <c r="AA43" s="240"/>
      <c r="AB43" s="240"/>
      <c r="AC43" s="265"/>
      <c r="AD43" s="265"/>
      <c r="AE43" s="265"/>
      <c r="AF43" s="265"/>
      <c r="AG43" s="265"/>
      <c r="AH43" s="265"/>
      <c r="AI43" s="265"/>
      <c r="AJ43" s="265"/>
      <c r="AK43" s="265"/>
      <c r="AL43" s="265"/>
      <c r="AM43" s="265"/>
      <c r="AN43" s="265"/>
      <c r="AO43" s="265"/>
      <c r="AP43" s="265"/>
      <c r="AQ43" s="265"/>
      <c r="AR43" s="253"/>
      <c r="AS43" s="252"/>
      <c r="AT43" s="240" t="s">
        <v>253</v>
      </c>
      <c r="AU43" s="241">
        <v>98</v>
      </c>
    </row>
    <row r="44" spans="1:49" ht="25.5" customHeight="1" x14ac:dyDescent="0.25">
      <c r="A44" s="239" t="s">
        <v>104</v>
      </c>
      <c r="B44" s="239" t="s">
        <v>88</v>
      </c>
      <c r="C44" s="240" t="s">
        <v>252</v>
      </c>
      <c r="D44" s="240" t="s">
        <v>252</v>
      </c>
      <c r="E44" s="240" t="s">
        <v>252</v>
      </c>
      <c r="F44" s="240" t="s">
        <v>252</v>
      </c>
      <c r="G44" s="240" t="s">
        <v>252</v>
      </c>
      <c r="H44" s="240" t="s">
        <v>252</v>
      </c>
      <c r="I44" s="240" t="s">
        <v>252</v>
      </c>
      <c r="J44" s="240" t="s">
        <v>252</v>
      </c>
      <c r="K44" s="240" t="s">
        <v>252</v>
      </c>
      <c r="L44" s="240" t="s">
        <v>252</v>
      </c>
      <c r="M44" s="240" t="s">
        <v>252</v>
      </c>
      <c r="N44" s="240" t="s">
        <v>252</v>
      </c>
      <c r="O44" s="240" t="s">
        <v>252</v>
      </c>
      <c r="P44" s="240" t="s">
        <v>252</v>
      </c>
      <c r="Q44" s="240" t="s">
        <v>252</v>
      </c>
      <c r="R44" s="240" t="s">
        <v>254</v>
      </c>
      <c r="S44" s="265"/>
      <c r="T44" s="240" t="s">
        <v>253</v>
      </c>
      <c r="U44" s="240" t="s">
        <v>253</v>
      </c>
      <c r="V44" s="240"/>
      <c r="W44" s="240"/>
      <c r="X44" s="240"/>
      <c r="Y44" s="240"/>
      <c r="Z44" s="240"/>
      <c r="AA44" s="240"/>
      <c r="AB44" s="240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65"/>
      <c r="AN44" s="265"/>
      <c r="AO44" s="265"/>
      <c r="AP44" s="265"/>
      <c r="AQ44" s="265"/>
      <c r="AR44" s="253"/>
      <c r="AS44" s="252"/>
      <c r="AT44" s="240"/>
      <c r="AU44" s="241">
        <v>48</v>
      </c>
    </row>
    <row r="45" spans="1:49" ht="25.5" customHeight="1" x14ac:dyDescent="0.25">
      <c r="A45" s="239" t="s">
        <v>107</v>
      </c>
      <c r="B45" s="239" t="s">
        <v>89</v>
      </c>
      <c r="C45" s="240" t="s">
        <v>252</v>
      </c>
      <c r="D45" s="240" t="s">
        <v>252</v>
      </c>
      <c r="E45" s="240" t="s">
        <v>252</v>
      </c>
      <c r="F45" s="240" t="s">
        <v>252</v>
      </c>
      <c r="G45" s="240" t="s">
        <v>252</v>
      </c>
      <c r="H45" s="240" t="s">
        <v>252</v>
      </c>
      <c r="I45" s="240" t="s">
        <v>252</v>
      </c>
      <c r="J45" s="240" t="s">
        <v>252</v>
      </c>
      <c r="K45" s="240" t="s">
        <v>252</v>
      </c>
      <c r="L45" s="240" t="s">
        <v>252</v>
      </c>
      <c r="M45" s="240" t="s">
        <v>252</v>
      </c>
      <c r="N45" s="240" t="s">
        <v>252</v>
      </c>
      <c r="O45" s="240" t="s">
        <v>252</v>
      </c>
      <c r="P45" s="240" t="s">
        <v>252</v>
      </c>
      <c r="Q45" s="240" t="s">
        <v>252</v>
      </c>
      <c r="R45" s="240" t="s">
        <v>254</v>
      </c>
      <c r="S45" s="265"/>
      <c r="T45" s="240" t="s">
        <v>253</v>
      </c>
      <c r="U45" s="240" t="s">
        <v>253</v>
      </c>
      <c r="V45" s="240"/>
      <c r="W45" s="240"/>
      <c r="X45" s="240"/>
      <c r="Y45" s="240"/>
      <c r="Z45" s="240"/>
      <c r="AA45" s="240"/>
      <c r="AB45" s="240"/>
      <c r="AC45" s="265"/>
      <c r="AD45" s="265"/>
      <c r="AE45" s="265"/>
      <c r="AF45" s="265"/>
      <c r="AG45" s="265"/>
      <c r="AH45" s="265"/>
      <c r="AI45" s="265"/>
      <c r="AJ45" s="265"/>
      <c r="AK45" s="265"/>
      <c r="AL45" s="265"/>
      <c r="AM45" s="265"/>
      <c r="AN45" s="265"/>
      <c r="AO45" s="265"/>
      <c r="AP45" s="265"/>
      <c r="AQ45" s="265"/>
      <c r="AR45" s="253"/>
      <c r="AS45" s="252"/>
      <c r="AT45" s="240"/>
      <c r="AU45" s="241">
        <v>74</v>
      </c>
    </row>
    <row r="46" spans="1:49" ht="25.5" customHeight="1" x14ac:dyDescent="0.25">
      <c r="A46" s="239" t="s">
        <v>109</v>
      </c>
      <c r="B46" s="239" t="s">
        <v>91</v>
      </c>
      <c r="C46" s="240" t="s">
        <v>252</v>
      </c>
      <c r="D46" s="240" t="s">
        <v>252</v>
      </c>
      <c r="E46" s="240" t="s">
        <v>252</v>
      </c>
      <c r="F46" s="240" t="s">
        <v>252</v>
      </c>
      <c r="G46" s="240" t="s">
        <v>252</v>
      </c>
      <c r="H46" s="240" t="s">
        <v>252</v>
      </c>
      <c r="I46" s="240" t="s">
        <v>252</v>
      </c>
      <c r="J46" s="240" t="s">
        <v>252</v>
      </c>
      <c r="K46" s="240" t="s">
        <v>252</v>
      </c>
      <c r="L46" s="240" t="s">
        <v>252</v>
      </c>
      <c r="M46" s="240" t="s">
        <v>252</v>
      </c>
      <c r="N46" s="240" t="s">
        <v>252</v>
      </c>
      <c r="O46" s="240" t="s">
        <v>252</v>
      </c>
      <c r="P46" s="240" t="s">
        <v>252</v>
      </c>
      <c r="Q46" s="240" t="s">
        <v>252</v>
      </c>
      <c r="R46" s="240" t="s">
        <v>254</v>
      </c>
      <c r="S46" s="265"/>
      <c r="T46" s="240" t="s">
        <v>253</v>
      </c>
      <c r="U46" s="240" t="s">
        <v>253</v>
      </c>
      <c r="V46" s="240"/>
      <c r="W46" s="240"/>
      <c r="X46" s="240"/>
      <c r="Y46" s="240"/>
      <c r="Z46" s="240"/>
      <c r="AA46" s="240"/>
      <c r="AB46" s="240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65"/>
      <c r="AN46" s="265"/>
      <c r="AO46" s="265"/>
      <c r="AP46" s="265"/>
      <c r="AQ46" s="265"/>
      <c r="AR46" s="253"/>
      <c r="AS46" s="252"/>
      <c r="AT46" s="240"/>
      <c r="AU46" s="241">
        <v>72</v>
      </c>
    </row>
    <row r="47" spans="1:49" ht="25.5" customHeight="1" x14ac:dyDescent="0.25">
      <c r="A47" s="239"/>
      <c r="B47" s="239" t="s">
        <v>92</v>
      </c>
      <c r="C47" s="276"/>
      <c r="D47" s="276"/>
      <c r="E47" s="276"/>
      <c r="F47" s="272"/>
      <c r="G47" s="272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65"/>
      <c r="T47" s="240" t="s">
        <v>253</v>
      </c>
      <c r="U47" s="240" t="s">
        <v>253</v>
      </c>
      <c r="V47" s="240" t="s">
        <v>252</v>
      </c>
      <c r="W47" s="240" t="s">
        <v>252</v>
      </c>
      <c r="X47" s="240" t="s">
        <v>252</v>
      </c>
      <c r="Y47" s="240" t="s">
        <v>252</v>
      </c>
      <c r="Z47" s="240" t="s">
        <v>252</v>
      </c>
      <c r="AA47" s="240" t="s">
        <v>252</v>
      </c>
      <c r="AB47" s="240" t="s">
        <v>254</v>
      </c>
      <c r="AC47" s="265"/>
      <c r="AD47" s="265"/>
      <c r="AE47" s="265"/>
      <c r="AF47" s="265"/>
      <c r="AG47" s="265"/>
      <c r="AH47" s="265"/>
      <c r="AI47" s="265"/>
      <c r="AJ47" s="265"/>
      <c r="AK47" s="265"/>
      <c r="AL47" s="265"/>
      <c r="AM47" s="265"/>
      <c r="AN47" s="265"/>
      <c r="AO47" s="265"/>
      <c r="AP47" s="265"/>
      <c r="AQ47" s="265"/>
      <c r="AR47" s="253"/>
      <c r="AS47" s="252"/>
      <c r="AT47" s="240" t="s">
        <v>253</v>
      </c>
      <c r="AU47" s="241">
        <v>32</v>
      </c>
    </row>
    <row r="48" spans="1:49" ht="31.5" x14ac:dyDescent="0.25">
      <c r="A48" s="244" t="s">
        <v>32</v>
      </c>
      <c r="B48" s="244" t="s">
        <v>33</v>
      </c>
      <c r="C48" s="276"/>
      <c r="D48" s="276"/>
      <c r="E48" s="276"/>
      <c r="F48" s="272"/>
      <c r="G48" s="272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65"/>
      <c r="T48" s="240" t="s">
        <v>253</v>
      </c>
      <c r="U48" s="240" t="s">
        <v>253</v>
      </c>
      <c r="V48" s="240"/>
      <c r="W48" s="240"/>
      <c r="X48" s="240"/>
      <c r="Y48" s="240"/>
      <c r="Z48" s="240"/>
      <c r="AA48" s="240"/>
      <c r="AB48" s="240"/>
      <c r="AC48" s="265"/>
      <c r="AD48" s="265"/>
      <c r="AE48" s="265"/>
      <c r="AF48" s="265"/>
      <c r="AG48" s="265"/>
      <c r="AH48" s="265"/>
      <c r="AI48" s="265"/>
      <c r="AJ48" s="265"/>
      <c r="AK48" s="265"/>
      <c r="AL48" s="265"/>
      <c r="AM48" s="265"/>
      <c r="AN48" s="265"/>
      <c r="AO48" s="265"/>
      <c r="AP48" s="265"/>
      <c r="AQ48" s="265"/>
      <c r="AR48" s="253"/>
      <c r="AS48" s="252"/>
      <c r="AT48" s="240" t="s">
        <v>253</v>
      </c>
      <c r="AU48" s="241"/>
    </row>
    <row r="49" spans="1:47" x14ac:dyDescent="0.25">
      <c r="A49" s="239" t="s">
        <v>34</v>
      </c>
      <c r="B49" s="239" t="s">
        <v>35</v>
      </c>
      <c r="C49" s="240" t="s">
        <v>252</v>
      </c>
      <c r="D49" s="240" t="s">
        <v>252</v>
      </c>
      <c r="E49" s="240" t="s">
        <v>252</v>
      </c>
      <c r="F49" s="240" t="s">
        <v>252</v>
      </c>
      <c r="G49" s="240" t="s">
        <v>252</v>
      </c>
      <c r="H49" s="240" t="s">
        <v>252</v>
      </c>
      <c r="I49" s="240" t="s">
        <v>252</v>
      </c>
      <c r="J49" s="240" t="s">
        <v>252</v>
      </c>
      <c r="K49" s="240" t="s">
        <v>252</v>
      </c>
      <c r="L49" s="240" t="s">
        <v>252</v>
      </c>
      <c r="M49" s="240" t="s">
        <v>252</v>
      </c>
      <c r="N49" s="240" t="s">
        <v>252</v>
      </c>
      <c r="O49" s="240" t="s">
        <v>252</v>
      </c>
      <c r="P49" s="240" t="s">
        <v>252</v>
      </c>
      <c r="Q49" s="240" t="s">
        <v>252</v>
      </c>
      <c r="R49" s="240" t="s">
        <v>254</v>
      </c>
      <c r="S49" s="265"/>
      <c r="T49" s="240" t="s">
        <v>253</v>
      </c>
      <c r="U49" s="240" t="s">
        <v>253</v>
      </c>
      <c r="V49" s="240"/>
      <c r="W49" s="240"/>
      <c r="X49" s="240"/>
      <c r="Y49" s="240"/>
      <c r="Z49" s="240"/>
      <c r="AA49" s="240"/>
      <c r="AB49" s="240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  <c r="AP49" s="265"/>
      <c r="AQ49" s="265"/>
      <c r="AR49" s="253"/>
      <c r="AS49" s="252"/>
      <c r="AT49" s="240"/>
      <c r="AU49" s="241">
        <v>36</v>
      </c>
    </row>
    <row r="50" spans="1:47" ht="45" x14ac:dyDescent="0.25">
      <c r="A50" s="239" t="s">
        <v>36</v>
      </c>
      <c r="B50" s="239" t="s">
        <v>75</v>
      </c>
      <c r="C50" s="240" t="s">
        <v>252</v>
      </c>
      <c r="D50" s="240" t="s">
        <v>252</v>
      </c>
      <c r="E50" s="240" t="s">
        <v>252</v>
      </c>
      <c r="F50" s="240" t="s">
        <v>252</v>
      </c>
      <c r="G50" s="240" t="s">
        <v>252</v>
      </c>
      <c r="H50" s="240" t="s">
        <v>252</v>
      </c>
      <c r="I50" s="240" t="s">
        <v>252</v>
      </c>
      <c r="J50" s="240" t="s">
        <v>252</v>
      </c>
      <c r="K50" s="240" t="s">
        <v>252</v>
      </c>
      <c r="L50" s="240" t="s">
        <v>252</v>
      </c>
      <c r="M50" s="240" t="s">
        <v>252</v>
      </c>
      <c r="N50" s="240" t="s">
        <v>252</v>
      </c>
      <c r="O50" s="240" t="s">
        <v>252</v>
      </c>
      <c r="P50" s="240" t="s">
        <v>252</v>
      </c>
      <c r="Q50" s="240" t="s">
        <v>252</v>
      </c>
      <c r="R50" s="240" t="s">
        <v>254</v>
      </c>
      <c r="S50" s="265"/>
      <c r="T50" s="240" t="s">
        <v>253</v>
      </c>
      <c r="U50" s="240" t="s">
        <v>253</v>
      </c>
      <c r="V50" s="240"/>
      <c r="W50" s="240"/>
      <c r="X50" s="240"/>
      <c r="Y50" s="240"/>
      <c r="Z50" s="240"/>
      <c r="AA50" s="240"/>
      <c r="AB50" s="240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65"/>
      <c r="AN50" s="265"/>
      <c r="AO50" s="265"/>
      <c r="AP50" s="265"/>
      <c r="AQ50" s="265"/>
      <c r="AR50" s="253"/>
      <c r="AS50" s="252"/>
      <c r="AT50" s="240"/>
      <c r="AU50" s="241">
        <v>36</v>
      </c>
    </row>
    <row r="51" spans="1:47" ht="45" x14ac:dyDescent="0.25">
      <c r="A51" s="239" t="s">
        <v>37</v>
      </c>
      <c r="B51" s="239" t="s">
        <v>80</v>
      </c>
      <c r="C51" s="240" t="s">
        <v>252</v>
      </c>
      <c r="D51" s="240" t="s">
        <v>252</v>
      </c>
      <c r="E51" s="240" t="s">
        <v>252</v>
      </c>
      <c r="F51" s="240" t="s">
        <v>252</v>
      </c>
      <c r="G51" s="240" t="s">
        <v>252</v>
      </c>
      <c r="H51" s="240" t="s">
        <v>252</v>
      </c>
      <c r="I51" s="240" t="s">
        <v>252</v>
      </c>
      <c r="J51" s="240" t="s">
        <v>252</v>
      </c>
      <c r="K51" s="240" t="s">
        <v>252</v>
      </c>
      <c r="L51" s="240" t="s">
        <v>252</v>
      </c>
      <c r="M51" s="240" t="s">
        <v>252</v>
      </c>
      <c r="N51" s="240" t="s">
        <v>252</v>
      </c>
      <c r="O51" s="240" t="s">
        <v>252</v>
      </c>
      <c r="P51" s="240" t="s">
        <v>252</v>
      </c>
      <c r="Q51" s="240" t="s">
        <v>252</v>
      </c>
      <c r="R51" s="240" t="s">
        <v>254</v>
      </c>
      <c r="S51" s="265"/>
      <c r="T51" s="240" t="s">
        <v>253</v>
      </c>
      <c r="U51" s="240" t="s">
        <v>253</v>
      </c>
      <c r="V51" s="240"/>
      <c r="W51" s="240"/>
      <c r="X51" s="240"/>
      <c r="Y51" s="240"/>
      <c r="Z51" s="240"/>
      <c r="AA51" s="240"/>
      <c r="AB51" s="240"/>
      <c r="AC51" s="265"/>
      <c r="AD51" s="265"/>
      <c r="AE51" s="265"/>
      <c r="AF51" s="265"/>
      <c r="AG51" s="265"/>
      <c r="AH51" s="265"/>
      <c r="AI51" s="265"/>
      <c r="AJ51" s="265"/>
      <c r="AK51" s="265"/>
      <c r="AL51" s="265"/>
      <c r="AM51" s="265"/>
      <c r="AN51" s="265"/>
      <c r="AO51" s="265"/>
      <c r="AP51" s="265"/>
      <c r="AQ51" s="265"/>
      <c r="AR51" s="253"/>
      <c r="AS51" s="252"/>
      <c r="AT51" s="240" t="s">
        <v>253</v>
      </c>
      <c r="AU51" s="241">
        <v>36</v>
      </c>
    </row>
    <row r="52" spans="1:47" ht="22.5" x14ac:dyDescent="0.25">
      <c r="A52" s="242" t="s">
        <v>38</v>
      </c>
      <c r="B52" s="254" t="s">
        <v>39</v>
      </c>
      <c r="C52" s="240" t="s">
        <v>252</v>
      </c>
      <c r="D52" s="240" t="s">
        <v>252</v>
      </c>
      <c r="E52" s="240" t="s">
        <v>252</v>
      </c>
      <c r="F52" s="240" t="s">
        <v>252</v>
      </c>
      <c r="G52" s="240" t="s">
        <v>252</v>
      </c>
      <c r="H52" s="240" t="s">
        <v>252</v>
      </c>
      <c r="I52" s="240" t="s">
        <v>252</v>
      </c>
      <c r="J52" s="240" t="s">
        <v>252</v>
      </c>
      <c r="K52" s="240" t="s">
        <v>252</v>
      </c>
      <c r="L52" s="240" t="s">
        <v>252</v>
      </c>
      <c r="M52" s="240" t="s">
        <v>252</v>
      </c>
      <c r="N52" s="240" t="s">
        <v>252</v>
      </c>
      <c r="O52" s="240" t="s">
        <v>252</v>
      </c>
      <c r="P52" s="240" t="s">
        <v>252</v>
      </c>
      <c r="Q52" s="240" t="s">
        <v>252</v>
      </c>
      <c r="R52" s="240" t="s">
        <v>252</v>
      </c>
      <c r="S52" s="265"/>
      <c r="T52" s="240" t="s">
        <v>253</v>
      </c>
      <c r="U52" s="240" t="s">
        <v>253</v>
      </c>
      <c r="V52" s="240" t="s">
        <v>252</v>
      </c>
      <c r="W52" s="240" t="s">
        <v>252</v>
      </c>
      <c r="X52" s="240" t="s">
        <v>252</v>
      </c>
      <c r="Y52" s="240" t="s">
        <v>252</v>
      </c>
      <c r="Z52" s="240" t="s">
        <v>252</v>
      </c>
      <c r="AA52" s="240" t="s">
        <v>252</v>
      </c>
      <c r="AB52" s="240" t="s">
        <v>254</v>
      </c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5"/>
      <c r="AO52" s="265"/>
      <c r="AP52" s="265"/>
      <c r="AQ52" s="265"/>
      <c r="AR52" s="253"/>
      <c r="AS52" s="252"/>
      <c r="AT52" s="240" t="s">
        <v>253</v>
      </c>
      <c r="AU52" s="241">
        <v>36</v>
      </c>
    </row>
    <row r="53" spans="1:47" ht="33.75" x14ac:dyDescent="0.25">
      <c r="A53" s="242" t="s">
        <v>40</v>
      </c>
      <c r="B53" s="254" t="s">
        <v>76</v>
      </c>
      <c r="C53" s="276"/>
      <c r="D53" s="276"/>
      <c r="E53" s="276"/>
      <c r="F53" s="272"/>
      <c r="G53" s="272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65"/>
      <c r="T53" s="240" t="s">
        <v>253</v>
      </c>
      <c r="U53" s="240" t="s">
        <v>253</v>
      </c>
      <c r="V53" s="240" t="s">
        <v>252</v>
      </c>
      <c r="W53" s="240" t="s">
        <v>252</v>
      </c>
      <c r="X53" s="240" t="s">
        <v>252</v>
      </c>
      <c r="Y53" s="240" t="s">
        <v>252</v>
      </c>
      <c r="Z53" s="240" t="s">
        <v>252</v>
      </c>
      <c r="AA53" s="240" t="s">
        <v>252</v>
      </c>
      <c r="AB53" s="240" t="s">
        <v>254</v>
      </c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  <c r="AP53" s="265"/>
      <c r="AQ53" s="265"/>
      <c r="AR53" s="253"/>
      <c r="AS53" s="252"/>
      <c r="AT53" s="240"/>
      <c r="AU53" s="241">
        <v>36</v>
      </c>
    </row>
    <row r="54" spans="1:47" ht="33.75" x14ac:dyDescent="0.25">
      <c r="A54" s="239" t="s">
        <v>41</v>
      </c>
      <c r="B54" s="239" t="s">
        <v>77</v>
      </c>
      <c r="C54" s="276"/>
      <c r="D54" s="276"/>
      <c r="E54" s="276"/>
      <c r="F54" s="272"/>
      <c r="G54" s="272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65"/>
      <c r="T54" s="240" t="s">
        <v>253</v>
      </c>
      <c r="U54" s="240" t="s">
        <v>253</v>
      </c>
      <c r="V54" s="240" t="s">
        <v>252</v>
      </c>
      <c r="W54" s="240" t="s">
        <v>252</v>
      </c>
      <c r="X54" s="240" t="s">
        <v>252</v>
      </c>
      <c r="Y54" s="240" t="s">
        <v>252</v>
      </c>
      <c r="Z54" s="240" t="s">
        <v>252</v>
      </c>
      <c r="AA54" s="240" t="s">
        <v>252</v>
      </c>
      <c r="AB54" s="240" t="s">
        <v>254</v>
      </c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65"/>
      <c r="AN54" s="265"/>
      <c r="AO54" s="265"/>
      <c r="AP54" s="265"/>
      <c r="AQ54" s="265"/>
      <c r="AR54" s="253"/>
      <c r="AS54" s="252"/>
      <c r="AT54" s="240"/>
      <c r="AU54" s="241">
        <v>36</v>
      </c>
    </row>
    <row r="55" spans="1:47" ht="23.25" customHeight="1" x14ac:dyDescent="0.25">
      <c r="A55" s="244" t="s">
        <v>6</v>
      </c>
      <c r="B55" s="250" t="s">
        <v>7</v>
      </c>
      <c r="C55" s="276"/>
      <c r="D55" s="276"/>
      <c r="E55" s="276"/>
      <c r="F55" s="272"/>
      <c r="G55" s="272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0"/>
      <c r="S55" s="265"/>
      <c r="T55" s="240" t="s">
        <v>253</v>
      </c>
      <c r="U55" s="240" t="s">
        <v>253</v>
      </c>
      <c r="V55" s="240"/>
      <c r="W55" s="240"/>
      <c r="X55" s="240"/>
      <c r="Y55" s="240"/>
      <c r="Z55" s="240"/>
      <c r="AA55" s="240"/>
      <c r="AB55" s="240"/>
      <c r="AC55" s="265"/>
      <c r="AD55" s="265"/>
      <c r="AE55" s="265"/>
      <c r="AF55" s="265"/>
      <c r="AG55" s="265"/>
      <c r="AH55" s="265"/>
      <c r="AI55" s="265"/>
      <c r="AJ55" s="265"/>
      <c r="AK55" s="265"/>
      <c r="AL55" s="265"/>
      <c r="AM55" s="277"/>
      <c r="AN55" s="277"/>
      <c r="AO55" s="277"/>
      <c r="AP55" s="277"/>
      <c r="AQ55" s="277"/>
      <c r="AR55" s="253"/>
      <c r="AS55" s="252"/>
      <c r="AT55" s="240" t="s">
        <v>253</v>
      </c>
      <c r="AU55" s="241"/>
    </row>
    <row r="56" spans="1:47" ht="23.25" customHeight="1" x14ac:dyDescent="0.25">
      <c r="A56" s="255" t="s">
        <v>42</v>
      </c>
      <c r="B56" s="255" t="s">
        <v>122</v>
      </c>
      <c r="C56" s="276"/>
      <c r="D56" s="276"/>
      <c r="E56" s="276"/>
      <c r="F56" s="272"/>
      <c r="G56" s="272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0"/>
      <c r="S56" s="265"/>
      <c r="T56" s="240" t="s">
        <v>253</v>
      </c>
      <c r="U56" s="240" t="s">
        <v>253</v>
      </c>
      <c r="V56" s="240" t="s">
        <v>252</v>
      </c>
      <c r="W56" s="240" t="s">
        <v>252</v>
      </c>
      <c r="X56" s="240" t="s">
        <v>252</v>
      </c>
      <c r="Y56" s="240" t="s">
        <v>252</v>
      </c>
      <c r="Z56" s="240" t="s">
        <v>252</v>
      </c>
      <c r="AA56" s="240" t="s">
        <v>252</v>
      </c>
      <c r="AB56" s="240" t="s">
        <v>254</v>
      </c>
      <c r="AC56" s="265"/>
      <c r="AD56" s="265"/>
      <c r="AE56" s="265"/>
      <c r="AF56" s="265"/>
      <c r="AG56" s="265"/>
      <c r="AH56" s="265"/>
      <c r="AI56" s="265"/>
      <c r="AJ56" s="265"/>
      <c r="AK56" s="265"/>
      <c r="AL56" s="265"/>
      <c r="AM56" s="277"/>
      <c r="AN56" s="277"/>
      <c r="AO56" s="277"/>
      <c r="AP56" s="277"/>
      <c r="AQ56" s="277"/>
      <c r="AR56" s="253"/>
      <c r="AS56" s="252"/>
      <c r="AT56" s="240"/>
      <c r="AU56" s="241">
        <v>36</v>
      </c>
    </row>
    <row r="57" spans="1:47" ht="45" x14ac:dyDescent="0.25">
      <c r="A57" s="239" t="s">
        <v>120</v>
      </c>
      <c r="B57" s="255" t="s">
        <v>79</v>
      </c>
      <c r="C57" s="276"/>
      <c r="D57" s="276"/>
      <c r="E57" s="276"/>
      <c r="F57" s="272"/>
      <c r="G57" s="272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65"/>
      <c r="T57" s="240" t="s">
        <v>253</v>
      </c>
      <c r="U57" s="240" t="s">
        <v>253</v>
      </c>
      <c r="V57" s="240" t="s">
        <v>252</v>
      </c>
      <c r="W57" s="240" t="s">
        <v>252</v>
      </c>
      <c r="X57" s="240" t="s">
        <v>252</v>
      </c>
      <c r="Y57" s="240" t="s">
        <v>252</v>
      </c>
      <c r="Z57" s="240" t="s">
        <v>252</v>
      </c>
      <c r="AA57" s="240" t="s">
        <v>252</v>
      </c>
      <c r="AB57" s="240" t="s">
        <v>254</v>
      </c>
      <c r="AC57" s="265"/>
      <c r="AD57" s="265"/>
      <c r="AE57" s="265"/>
      <c r="AF57" s="265"/>
      <c r="AG57" s="265"/>
      <c r="AH57" s="265"/>
      <c r="AI57" s="265"/>
      <c r="AJ57" s="265"/>
      <c r="AK57" s="265"/>
      <c r="AL57" s="265"/>
      <c r="AM57" s="265"/>
      <c r="AN57" s="265"/>
      <c r="AO57" s="265"/>
      <c r="AP57" s="265"/>
      <c r="AQ57" s="265"/>
      <c r="AR57" s="253"/>
      <c r="AS57" s="252"/>
      <c r="AT57" s="240" t="s">
        <v>253</v>
      </c>
      <c r="AU57" s="241">
        <v>36</v>
      </c>
    </row>
    <row r="58" spans="1:47" ht="23.25" customHeight="1" x14ac:dyDescent="0.25">
      <c r="A58" s="244" t="s">
        <v>10</v>
      </c>
      <c r="B58" s="250" t="s">
        <v>11</v>
      </c>
      <c r="C58" s="276"/>
      <c r="D58" s="276"/>
      <c r="E58" s="276"/>
      <c r="F58" s="272"/>
      <c r="G58" s="272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0"/>
      <c r="S58" s="265"/>
      <c r="T58" s="240" t="s">
        <v>253</v>
      </c>
      <c r="U58" s="240" t="s">
        <v>253</v>
      </c>
      <c r="V58" s="241"/>
      <c r="W58" s="241"/>
      <c r="X58" s="241"/>
      <c r="Y58" s="241"/>
      <c r="Z58" s="241"/>
      <c r="AA58" s="241"/>
      <c r="AB58" s="241"/>
      <c r="AC58" s="277"/>
      <c r="AD58" s="277"/>
      <c r="AE58" s="277"/>
      <c r="AF58" s="277"/>
      <c r="AG58" s="265"/>
      <c r="AH58" s="265"/>
      <c r="AI58" s="265"/>
      <c r="AJ58" s="265"/>
      <c r="AK58" s="265"/>
      <c r="AL58" s="265"/>
      <c r="AM58" s="277"/>
      <c r="AN58" s="277"/>
      <c r="AO58" s="277"/>
      <c r="AP58" s="277"/>
      <c r="AQ58" s="277"/>
      <c r="AR58" s="253"/>
      <c r="AS58" s="252"/>
      <c r="AT58" s="240" t="s">
        <v>253</v>
      </c>
      <c r="AU58" s="241"/>
    </row>
    <row r="59" spans="1:47" ht="22.5" customHeight="1" x14ac:dyDescent="0.25">
      <c r="A59" s="244" t="s">
        <v>257</v>
      </c>
      <c r="B59" s="250" t="s">
        <v>258</v>
      </c>
      <c r="C59" s="276"/>
      <c r="D59" s="276"/>
      <c r="E59" s="276"/>
      <c r="F59" s="272"/>
      <c r="G59" s="272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0"/>
      <c r="S59" s="265"/>
      <c r="T59" s="240" t="s">
        <v>253</v>
      </c>
      <c r="U59" s="240" t="s">
        <v>253</v>
      </c>
      <c r="V59" s="241"/>
      <c r="W59" s="241"/>
      <c r="X59" s="241"/>
      <c r="Y59" s="241"/>
      <c r="Z59" s="241"/>
      <c r="AA59" s="241"/>
      <c r="AB59" s="241"/>
      <c r="AC59" s="277"/>
      <c r="AD59" s="277"/>
      <c r="AE59" s="277"/>
      <c r="AF59" s="277"/>
      <c r="AG59" s="265"/>
      <c r="AH59" s="265"/>
      <c r="AI59" s="265"/>
      <c r="AJ59" s="265"/>
      <c r="AK59" s="265"/>
      <c r="AL59" s="265"/>
      <c r="AM59" s="277"/>
      <c r="AN59" s="277"/>
      <c r="AO59" s="277"/>
      <c r="AP59" s="277"/>
      <c r="AQ59" s="277"/>
      <c r="AR59" s="253"/>
      <c r="AS59" s="252"/>
      <c r="AT59" s="240" t="s">
        <v>253</v>
      </c>
      <c r="AU59" s="241"/>
    </row>
    <row r="60" spans="1:47" ht="90.75" x14ac:dyDescent="0.25">
      <c r="A60" s="239" t="s">
        <v>135</v>
      </c>
      <c r="B60" s="256" t="s">
        <v>124</v>
      </c>
      <c r="C60" s="276"/>
      <c r="D60" s="276"/>
      <c r="E60" s="276"/>
      <c r="F60" s="272"/>
      <c r="G60" s="253" t="s">
        <v>265</v>
      </c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0"/>
      <c r="S60" s="265"/>
      <c r="T60" s="240" t="s">
        <v>253</v>
      </c>
      <c r="U60" s="240" t="s">
        <v>253</v>
      </c>
      <c r="V60" s="241"/>
      <c r="W60" s="241"/>
      <c r="X60" s="241"/>
      <c r="Y60" s="241"/>
      <c r="Z60" s="241"/>
      <c r="AA60" s="241"/>
      <c r="AB60" s="241"/>
      <c r="AC60" s="277"/>
      <c r="AD60" s="277"/>
      <c r="AE60" s="277"/>
      <c r="AF60" s="277"/>
      <c r="AG60" s="265"/>
      <c r="AH60" s="265"/>
      <c r="AI60" s="265"/>
      <c r="AJ60" s="265"/>
      <c r="AK60" s="265"/>
      <c r="AL60" s="265"/>
      <c r="AM60" s="277"/>
      <c r="AN60" s="277"/>
      <c r="AO60" s="277"/>
      <c r="AP60" s="277"/>
      <c r="AQ60" s="277"/>
      <c r="AR60" s="253" t="s">
        <v>265</v>
      </c>
      <c r="AS60" s="252"/>
      <c r="AT60" s="240"/>
      <c r="AU60" s="241">
        <v>6</v>
      </c>
    </row>
    <row r="61" spans="1:47" ht="23.25" x14ac:dyDescent="0.25">
      <c r="A61" s="257" t="s">
        <v>267</v>
      </c>
      <c r="B61" s="245" t="s">
        <v>19</v>
      </c>
      <c r="C61" s="276"/>
      <c r="D61" s="267"/>
      <c r="E61" s="253" t="s">
        <v>252</v>
      </c>
      <c r="F61" s="253" t="s">
        <v>252</v>
      </c>
      <c r="G61" s="253" t="s">
        <v>254</v>
      </c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0"/>
      <c r="S61" s="265"/>
      <c r="T61" s="240" t="s">
        <v>253</v>
      </c>
      <c r="U61" s="240" t="s">
        <v>253</v>
      </c>
      <c r="V61" s="240"/>
      <c r="W61" s="240"/>
      <c r="X61" s="240"/>
      <c r="Y61" s="240"/>
      <c r="Z61" s="240"/>
      <c r="AA61" s="240"/>
      <c r="AB61" s="240"/>
      <c r="AC61" s="265"/>
      <c r="AD61" s="265"/>
      <c r="AE61" s="277"/>
      <c r="AF61" s="277"/>
      <c r="AG61" s="265" t="s">
        <v>252</v>
      </c>
      <c r="AH61" s="265" t="s">
        <v>254</v>
      </c>
      <c r="AI61" s="265"/>
      <c r="AJ61" s="265"/>
      <c r="AK61" s="265"/>
      <c r="AL61" s="265"/>
      <c r="AM61" s="265"/>
      <c r="AN61" s="265"/>
      <c r="AO61" s="265"/>
      <c r="AP61" s="265"/>
      <c r="AQ61" s="265"/>
      <c r="AR61" s="253"/>
      <c r="AS61" s="252"/>
      <c r="AT61" s="240" t="s">
        <v>253</v>
      </c>
      <c r="AU61" s="241">
        <v>72</v>
      </c>
    </row>
    <row r="62" spans="1:47" ht="78.75" x14ac:dyDescent="0.25">
      <c r="A62" s="239" t="s">
        <v>116</v>
      </c>
      <c r="B62" s="243" t="s">
        <v>127</v>
      </c>
      <c r="C62" s="276"/>
      <c r="D62" s="276"/>
      <c r="E62" s="276"/>
      <c r="F62" s="272"/>
      <c r="G62" s="272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0"/>
      <c r="S62" s="265"/>
      <c r="T62" s="240" t="s">
        <v>253</v>
      </c>
      <c r="U62" s="240" t="s">
        <v>253</v>
      </c>
      <c r="V62" s="240"/>
      <c r="W62" s="240"/>
      <c r="X62" s="240"/>
      <c r="Y62" s="240"/>
      <c r="Z62" s="240"/>
      <c r="AA62" s="240"/>
      <c r="AB62" s="240"/>
      <c r="AC62" s="265"/>
      <c r="AD62" s="265"/>
      <c r="AE62" s="277"/>
      <c r="AF62" s="277"/>
      <c r="AG62" s="265"/>
      <c r="AH62" s="265"/>
      <c r="AI62" s="265"/>
      <c r="AJ62" s="265"/>
      <c r="AK62" s="265"/>
      <c r="AL62" s="265"/>
      <c r="AM62" s="265"/>
      <c r="AN62" s="265"/>
      <c r="AO62" s="265"/>
      <c r="AP62" s="265"/>
      <c r="AQ62" s="265"/>
      <c r="AR62" s="253" t="s">
        <v>265</v>
      </c>
      <c r="AS62" s="252"/>
      <c r="AT62" s="240" t="s">
        <v>253</v>
      </c>
      <c r="AU62" s="241">
        <v>6</v>
      </c>
    </row>
    <row r="63" spans="1:47" ht="23.25" x14ac:dyDescent="0.25">
      <c r="A63" s="239" t="s">
        <v>64</v>
      </c>
      <c r="B63" s="258" t="s">
        <v>19</v>
      </c>
      <c r="C63" s="276"/>
      <c r="D63" s="276"/>
      <c r="E63" s="276"/>
      <c r="F63" s="272"/>
      <c r="G63" s="272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65"/>
      <c r="T63" s="240"/>
      <c r="U63" s="240"/>
      <c r="V63" s="240"/>
      <c r="W63" s="240"/>
      <c r="X63" s="240"/>
      <c r="Y63" s="240"/>
      <c r="Z63" s="240"/>
      <c r="AA63" s="240"/>
      <c r="AB63" s="240"/>
      <c r="AC63" s="265"/>
      <c r="AD63" s="265"/>
      <c r="AE63" s="265"/>
      <c r="AF63" s="265"/>
      <c r="AG63" s="265"/>
      <c r="AH63" s="265"/>
      <c r="AI63" s="265" t="s">
        <v>252</v>
      </c>
      <c r="AJ63" s="265" t="s">
        <v>252</v>
      </c>
      <c r="AK63" s="265" t="s">
        <v>254</v>
      </c>
      <c r="AL63" s="265"/>
      <c r="AM63" s="265"/>
      <c r="AN63" s="265"/>
      <c r="AO63" s="265"/>
      <c r="AP63" s="265"/>
      <c r="AQ63" s="265"/>
      <c r="AR63" s="253"/>
      <c r="AS63" s="252"/>
      <c r="AT63" s="240" t="s">
        <v>253</v>
      </c>
      <c r="AU63" s="241">
        <v>108</v>
      </c>
    </row>
    <row r="64" spans="1:47" ht="68.25" x14ac:dyDescent="0.25">
      <c r="A64" s="258" t="s">
        <v>117</v>
      </c>
      <c r="B64" s="258" t="s">
        <v>130</v>
      </c>
      <c r="C64" s="276"/>
      <c r="D64" s="276"/>
      <c r="E64" s="276"/>
      <c r="F64" s="272"/>
      <c r="G64" s="272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0"/>
      <c r="S64" s="265"/>
      <c r="T64" s="240" t="s">
        <v>253</v>
      </c>
      <c r="U64" s="240" t="s">
        <v>253</v>
      </c>
      <c r="V64" s="240"/>
      <c r="W64" s="240"/>
      <c r="X64" s="240"/>
      <c r="Y64" s="240"/>
      <c r="Z64" s="240"/>
      <c r="AA64" s="240"/>
      <c r="AB64" s="240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5"/>
      <c r="AP64" s="265"/>
      <c r="AQ64" s="265"/>
      <c r="AR64" s="253" t="s">
        <v>265</v>
      </c>
      <c r="AS64" s="252"/>
      <c r="AT64" s="240"/>
      <c r="AU64" s="241">
        <v>6</v>
      </c>
    </row>
    <row r="65" spans="1:47" ht="90.75" x14ac:dyDescent="0.25">
      <c r="A65" s="239" t="s">
        <v>65</v>
      </c>
      <c r="B65" s="258" t="s">
        <v>131</v>
      </c>
      <c r="C65" s="240" t="s">
        <v>252</v>
      </c>
      <c r="D65" s="240" t="s">
        <v>252</v>
      </c>
      <c r="E65" s="240" t="s">
        <v>252</v>
      </c>
      <c r="F65" s="240" t="s">
        <v>252</v>
      </c>
      <c r="G65" s="240" t="s">
        <v>252</v>
      </c>
      <c r="H65" s="240" t="s">
        <v>252</v>
      </c>
      <c r="I65" s="240" t="s">
        <v>252</v>
      </c>
      <c r="J65" s="240" t="s">
        <v>252</v>
      </c>
      <c r="K65" s="240" t="s">
        <v>252</v>
      </c>
      <c r="L65" s="240" t="s">
        <v>252</v>
      </c>
      <c r="M65" s="240" t="s">
        <v>252</v>
      </c>
      <c r="N65" s="240" t="s">
        <v>252</v>
      </c>
      <c r="O65" s="240" t="s">
        <v>252</v>
      </c>
      <c r="P65" s="240" t="s">
        <v>252</v>
      </c>
      <c r="Q65" s="240" t="s">
        <v>252</v>
      </c>
      <c r="R65" s="240" t="s">
        <v>252</v>
      </c>
      <c r="S65" s="265"/>
      <c r="T65" s="240" t="s">
        <v>253</v>
      </c>
      <c r="U65" s="240" t="s">
        <v>253</v>
      </c>
      <c r="V65" s="240"/>
      <c r="W65" s="240"/>
      <c r="X65" s="240"/>
      <c r="Y65" s="240"/>
      <c r="Z65" s="240"/>
      <c r="AA65" s="240"/>
      <c r="AB65" s="240" t="s">
        <v>265</v>
      </c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  <c r="AN65" s="265"/>
      <c r="AO65" s="265"/>
      <c r="AP65" s="265"/>
      <c r="AQ65" s="265"/>
      <c r="AR65" s="253"/>
      <c r="AS65" s="252"/>
      <c r="AT65" s="240"/>
      <c r="AU65" s="241">
        <v>36</v>
      </c>
    </row>
    <row r="66" spans="1:47" ht="79.5" x14ac:dyDescent="0.25">
      <c r="A66" s="239" t="s">
        <v>66</v>
      </c>
      <c r="B66" s="258" t="s">
        <v>132</v>
      </c>
      <c r="C66" s="240"/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65"/>
      <c r="T66" s="240" t="s">
        <v>253</v>
      </c>
      <c r="U66" s="240" t="s">
        <v>253</v>
      </c>
      <c r="V66" s="240" t="s">
        <v>252</v>
      </c>
      <c r="W66" s="240" t="s">
        <v>252</v>
      </c>
      <c r="X66" s="240" t="s">
        <v>252</v>
      </c>
      <c r="Y66" s="240" t="s">
        <v>252</v>
      </c>
      <c r="Z66" s="240" t="s">
        <v>252</v>
      </c>
      <c r="AA66" s="240" t="s">
        <v>252</v>
      </c>
      <c r="AB66" s="240" t="s">
        <v>254</v>
      </c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  <c r="AP66" s="265"/>
      <c r="AQ66" s="265"/>
      <c r="AR66" s="253"/>
      <c r="AS66" s="252"/>
      <c r="AT66" s="240"/>
      <c r="AU66" s="241">
        <v>42</v>
      </c>
    </row>
    <row r="67" spans="1:47" ht="23.25" x14ac:dyDescent="0.25">
      <c r="A67" s="239" t="s">
        <v>67</v>
      </c>
      <c r="B67" s="258" t="s">
        <v>17</v>
      </c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65" t="s">
        <v>252</v>
      </c>
      <c r="T67" s="240" t="s">
        <v>253</v>
      </c>
      <c r="U67" s="240" t="s">
        <v>253</v>
      </c>
      <c r="V67" s="240"/>
      <c r="W67" s="240"/>
      <c r="X67" s="240"/>
      <c r="Y67" s="240"/>
      <c r="Z67" s="240"/>
      <c r="AA67" s="240"/>
      <c r="AB67" s="240"/>
      <c r="AC67" s="265" t="s">
        <v>252</v>
      </c>
      <c r="AD67" s="265" t="s">
        <v>254</v>
      </c>
      <c r="AE67" s="265"/>
      <c r="AF67" s="265"/>
      <c r="AG67" s="265"/>
      <c r="AH67" s="265"/>
      <c r="AI67" s="265"/>
      <c r="AJ67" s="265"/>
      <c r="AK67" s="265"/>
      <c r="AL67" s="265"/>
      <c r="AM67" s="265"/>
      <c r="AN67" s="265"/>
      <c r="AO67" s="265"/>
      <c r="AP67" s="265"/>
      <c r="AQ67" s="265"/>
      <c r="AR67" s="253"/>
      <c r="AS67" s="252"/>
      <c r="AT67" s="240"/>
      <c r="AU67" s="241">
        <v>108</v>
      </c>
    </row>
    <row r="68" spans="1:47" ht="23.25" x14ac:dyDescent="0.25">
      <c r="A68" s="239" t="s">
        <v>68</v>
      </c>
      <c r="B68" s="258" t="s">
        <v>19</v>
      </c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65"/>
      <c r="T68" s="240" t="s">
        <v>253</v>
      </c>
      <c r="U68" s="240" t="s">
        <v>253</v>
      </c>
      <c r="V68" s="240"/>
      <c r="W68" s="240"/>
      <c r="X68" s="240"/>
      <c r="Y68" s="240"/>
      <c r="Z68" s="240"/>
      <c r="AA68" s="240"/>
      <c r="AB68" s="240"/>
      <c r="AC68" s="265"/>
      <c r="AD68" s="265"/>
      <c r="AE68" s="265"/>
      <c r="AF68" s="265"/>
      <c r="AG68" s="265"/>
      <c r="AH68" s="265"/>
      <c r="AI68" s="265"/>
      <c r="AJ68" s="265"/>
      <c r="AK68" s="265"/>
      <c r="AL68" s="265" t="s">
        <v>252</v>
      </c>
      <c r="AM68" s="265" t="s">
        <v>252</v>
      </c>
      <c r="AN68" s="265" t="s">
        <v>254</v>
      </c>
      <c r="AO68" s="265"/>
      <c r="AP68" s="265"/>
      <c r="AQ68" s="265"/>
      <c r="AR68" s="253"/>
      <c r="AS68" s="252"/>
      <c r="AT68" s="240"/>
      <c r="AU68" s="241">
        <v>108</v>
      </c>
    </row>
    <row r="69" spans="1:47" ht="34.5" x14ac:dyDescent="0.25">
      <c r="A69" s="239" t="s">
        <v>69</v>
      </c>
      <c r="B69" s="258" t="s">
        <v>134</v>
      </c>
      <c r="C69" s="276"/>
      <c r="D69" s="276"/>
      <c r="E69" s="276"/>
      <c r="F69" s="272"/>
      <c r="G69" s="272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0"/>
      <c r="S69" s="265"/>
      <c r="T69" s="240" t="s">
        <v>253</v>
      </c>
      <c r="U69" s="240" t="s">
        <v>253</v>
      </c>
      <c r="V69" s="240"/>
      <c r="W69" s="240"/>
      <c r="X69" s="240"/>
      <c r="Y69" s="240"/>
      <c r="Z69" s="240"/>
      <c r="AA69" s="240"/>
      <c r="AB69" s="240"/>
      <c r="AC69" s="265"/>
      <c r="AD69" s="265"/>
      <c r="AE69" s="265"/>
      <c r="AF69" s="265"/>
      <c r="AG69" s="265"/>
      <c r="AH69" s="265"/>
      <c r="AI69" s="265"/>
      <c r="AJ69" s="265"/>
      <c r="AK69" s="265"/>
      <c r="AL69" s="265"/>
      <c r="AM69" s="265"/>
      <c r="AN69" s="265"/>
      <c r="AO69" s="265"/>
      <c r="AP69" s="265"/>
      <c r="AQ69" s="265"/>
      <c r="AR69" s="253" t="s">
        <v>265</v>
      </c>
      <c r="AS69" s="252"/>
      <c r="AT69" s="240"/>
      <c r="AU69" s="241">
        <v>4</v>
      </c>
    </row>
    <row r="70" spans="1:47" ht="45.75" x14ac:dyDescent="0.25">
      <c r="A70" s="239" t="s">
        <v>70</v>
      </c>
      <c r="B70" s="258" t="s">
        <v>133</v>
      </c>
      <c r="C70" s="276"/>
      <c r="D70" s="276"/>
      <c r="E70" s="276"/>
      <c r="F70" s="272"/>
      <c r="G70" s="272"/>
      <c r="H70" s="241"/>
      <c r="I70" s="241"/>
      <c r="J70" s="241"/>
      <c r="K70" s="241"/>
      <c r="L70" s="241"/>
      <c r="M70" s="241"/>
      <c r="N70" s="241"/>
      <c r="O70" s="241"/>
      <c r="P70" s="241"/>
      <c r="Q70" s="241"/>
      <c r="R70" s="240"/>
      <c r="S70" s="265"/>
      <c r="T70" s="240" t="s">
        <v>253</v>
      </c>
      <c r="U70" s="240" t="s">
        <v>253</v>
      </c>
      <c r="V70" s="240" t="s">
        <v>252</v>
      </c>
      <c r="W70" s="240" t="s">
        <v>252</v>
      </c>
      <c r="X70" s="240" t="s">
        <v>252</v>
      </c>
      <c r="Y70" s="240" t="s">
        <v>252</v>
      </c>
      <c r="Z70" s="240" t="s">
        <v>252</v>
      </c>
      <c r="AA70" s="240" t="s">
        <v>252</v>
      </c>
      <c r="AB70" s="240" t="s">
        <v>254</v>
      </c>
      <c r="AC70" s="265"/>
      <c r="AD70" s="265"/>
      <c r="AE70" s="265"/>
      <c r="AF70" s="265"/>
      <c r="AG70" s="265"/>
      <c r="AH70" s="265"/>
      <c r="AI70" s="265"/>
      <c r="AJ70" s="265"/>
      <c r="AK70" s="265"/>
      <c r="AL70" s="265"/>
      <c r="AM70" s="265"/>
      <c r="AN70" s="265"/>
      <c r="AO70" s="265"/>
      <c r="AP70" s="265"/>
      <c r="AQ70" s="265"/>
      <c r="AR70" s="253"/>
      <c r="AS70" s="252"/>
      <c r="AT70" s="240"/>
      <c r="AU70" s="241">
        <v>32</v>
      </c>
    </row>
    <row r="71" spans="1:47" ht="23.25" x14ac:dyDescent="0.25">
      <c r="A71" s="239" t="s">
        <v>71</v>
      </c>
      <c r="B71" s="258" t="s">
        <v>17</v>
      </c>
      <c r="C71" s="276"/>
      <c r="D71" s="276"/>
      <c r="E71" s="276"/>
      <c r="F71" s="272"/>
      <c r="G71" s="272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0"/>
      <c r="S71" s="265"/>
      <c r="T71" s="240" t="s">
        <v>253</v>
      </c>
      <c r="U71" s="240" t="s">
        <v>253</v>
      </c>
      <c r="V71" s="240"/>
      <c r="W71" s="240"/>
      <c r="X71" s="240"/>
      <c r="Y71" s="240"/>
      <c r="Z71" s="240"/>
      <c r="AA71" s="240"/>
      <c r="AB71" s="240"/>
      <c r="AC71" s="265"/>
      <c r="AD71" s="265"/>
      <c r="AE71" s="265" t="s">
        <v>252</v>
      </c>
      <c r="AF71" s="265" t="s">
        <v>254</v>
      </c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53"/>
      <c r="AS71" s="252"/>
      <c r="AT71" s="240"/>
      <c r="AU71" s="241">
        <v>72</v>
      </c>
    </row>
    <row r="72" spans="1:47" ht="23.25" x14ac:dyDescent="0.25">
      <c r="A72" s="239" t="s">
        <v>72</v>
      </c>
      <c r="B72" s="258" t="s">
        <v>19</v>
      </c>
      <c r="C72" s="276"/>
      <c r="D72" s="276"/>
      <c r="E72" s="276"/>
      <c r="F72" s="272"/>
      <c r="G72" s="272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0"/>
      <c r="S72" s="265"/>
      <c r="T72" s="240" t="s">
        <v>253</v>
      </c>
      <c r="U72" s="240" t="s">
        <v>253</v>
      </c>
      <c r="V72" s="240"/>
      <c r="W72" s="240"/>
      <c r="X72" s="240"/>
      <c r="Y72" s="240"/>
      <c r="Z72" s="240"/>
      <c r="AA72" s="240"/>
      <c r="AB72" s="240"/>
      <c r="AC72" s="265"/>
      <c r="AD72" s="265"/>
      <c r="AE72" s="265"/>
      <c r="AF72" s="265"/>
      <c r="AG72" s="265"/>
      <c r="AH72" s="265"/>
      <c r="AI72" s="265"/>
      <c r="AJ72" s="265"/>
      <c r="AK72" s="265"/>
      <c r="AL72" s="265"/>
      <c r="AM72" s="265"/>
      <c r="AN72" s="265"/>
      <c r="AO72" s="265" t="s">
        <v>252</v>
      </c>
      <c r="AP72" s="265" t="s">
        <v>252</v>
      </c>
      <c r="AQ72" s="265" t="s">
        <v>254</v>
      </c>
      <c r="AR72" s="253"/>
      <c r="AS72" s="252"/>
      <c r="AT72" s="240"/>
      <c r="AU72" s="241">
        <v>108</v>
      </c>
    </row>
    <row r="73" spans="1:47" ht="16.5" thickBot="1" x14ac:dyDescent="0.3">
      <c r="A73" s="239"/>
      <c r="B73" s="243" t="s">
        <v>271</v>
      </c>
      <c r="C73" s="151"/>
      <c r="D73" s="151"/>
      <c r="E73" s="151"/>
      <c r="F73" s="151"/>
      <c r="G73" s="149"/>
      <c r="H73" s="150"/>
      <c r="I73" s="151"/>
      <c r="J73" s="152"/>
      <c r="K73" s="152"/>
      <c r="L73" s="152"/>
      <c r="M73" s="152"/>
      <c r="N73" s="152"/>
      <c r="O73" s="152"/>
      <c r="P73" s="152"/>
      <c r="Q73" s="152"/>
      <c r="R73" s="152"/>
      <c r="S73" s="278"/>
      <c r="T73" s="240" t="s">
        <v>253</v>
      </c>
      <c r="U73" s="240" t="s">
        <v>253</v>
      </c>
      <c r="V73" s="152"/>
      <c r="W73" s="152"/>
      <c r="X73" s="152"/>
      <c r="Y73" s="152"/>
      <c r="Z73" s="152"/>
      <c r="AA73" s="222"/>
      <c r="AB73" s="152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  <c r="AM73" s="278"/>
      <c r="AN73" s="278"/>
      <c r="AO73" s="278"/>
      <c r="AP73" s="278"/>
      <c r="AQ73" s="278"/>
      <c r="AR73" s="152"/>
      <c r="AS73" s="259" t="s">
        <v>272</v>
      </c>
      <c r="AT73" s="240" t="s">
        <v>253</v>
      </c>
      <c r="AU73" s="241">
        <v>36</v>
      </c>
    </row>
    <row r="74" spans="1:47" ht="23.25" customHeight="1" x14ac:dyDescent="0.25">
      <c r="A74" s="642" t="s">
        <v>259</v>
      </c>
      <c r="B74" s="642"/>
      <c r="C74" s="260">
        <v>36</v>
      </c>
      <c r="D74" s="260">
        <v>36</v>
      </c>
      <c r="E74" s="260">
        <v>36</v>
      </c>
      <c r="F74" s="260">
        <v>36</v>
      </c>
      <c r="G74" s="260">
        <v>36</v>
      </c>
      <c r="H74" s="260">
        <v>36</v>
      </c>
      <c r="I74" s="260">
        <v>36</v>
      </c>
      <c r="J74" s="260">
        <v>36</v>
      </c>
      <c r="K74" s="260">
        <v>36</v>
      </c>
      <c r="L74" s="260">
        <v>36</v>
      </c>
      <c r="M74" s="260">
        <v>36</v>
      </c>
      <c r="N74" s="260">
        <v>36</v>
      </c>
      <c r="O74" s="260">
        <v>36</v>
      </c>
      <c r="P74" s="260">
        <v>36</v>
      </c>
      <c r="Q74" s="260">
        <v>36</v>
      </c>
      <c r="R74" s="260">
        <v>36</v>
      </c>
      <c r="S74" s="279">
        <v>36</v>
      </c>
      <c r="T74" s="240" t="s">
        <v>253</v>
      </c>
      <c r="U74" s="240" t="s">
        <v>253</v>
      </c>
      <c r="V74" s="260">
        <v>36</v>
      </c>
      <c r="W74" s="260">
        <v>36</v>
      </c>
      <c r="X74" s="260">
        <v>36</v>
      </c>
      <c r="Y74" s="260">
        <v>36</v>
      </c>
      <c r="Z74" s="260">
        <v>36</v>
      </c>
      <c r="AA74" s="260">
        <v>36</v>
      </c>
      <c r="AB74" s="260">
        <v>36</v>
      </c>
      <c r="AC74" s="279">
        <v>36</v>
      </c>
      <c r="AD74" s="279">
        <v>36</v>
      </c>
      <c r="AE74" s="279">
        <v>36</v>
      </c>
      <c r="AF74" s="279">
        <v>36</v>
      </c>
      <c r="AG74" s="279">
        <v>36</v>
      </c>
      <c r="AH74" s="279">
        <v>36</v>
      </c>
      <c r="AI74" s="279">
        <v>36</v>
      </c>
      <c r="AJ74" s="279">
        <v>36</v>
      </c>
      <c r="AK74" s="279">
        <v>36</v>
      </c>
      <c r="AL74" s="279">
        <v>36</v>
      </c>
      <c r="AM74" s="279">
        <v>36</v>
      </c>
      <c r="AN74" s="279">
        <v>36</v>
      </c>
      <c r="AO74" s="279">
        <v>36</v>
      </c>
      <c r="AP74" s="279">
        <v>36</v>
      </c>
      <c r="AQ74" s="279">
        <v>36</v>
      </c>
      <c r="AR74" s="260">
        <v>36</v>
      </c>
      <c r="AS74" s="260">
        <v>36</v>
      </c>
      <c r="AT74" s="241"/>
      <c r="AU74" s="241">
        <f>SUM(AU41:AU73)</f>
        <v>1476</v>
      </c>
    </row>
    <row r="76" spans="1:47" x14ac:dyDescent="0.25">
      <c r="B76" s="643" t="s">
        <v>273</v>
      </c>
      <c r="C76" s="643"/>
      <c r="D76" s="643"/>
      <c r="E76" s="643"/>
      <c r="F76" s="643"/>
      <c r="G76" s="643"/>
      <c r="H76" s="643"/>
      <c r="I76" s="643"/>
      <c r="J76" s="643"/>
    </row>
    <row r="77" spans="1:47" x14ac:dyDescent="0.25">
      <c r="K77" s="237" t="s">
        <v>252</v>
      </c>
      <c r="L77" s="262" t="s">
        <v>274</v>
      </c>
      <c r="M77" s="224" t="s">
        <v>275</v>
      </c>
    </row>
    <row r="78" spans="1:47" x14ac:dyDescent="0.25">
      <c r="K78" s="237" t="s">
        <v>265</v>
      </c>
      <c r="L78" s="262" t="s">
        <v>274</v>
      </c>
      <c r="M78" s="224" t="s">
        <v>276</v>
      </c>
    </row>
    <row r="79" spans="1:47" x14ac:dyDescent="0.25">
      <c r="K79" s="237" t="s">
        <v>253</v>
      </c>
      <c r="L79" s="262" t="s">
        <v>274</v>
      </c>
      <c r="M79" s="224" t="s">
        <v>277</v>
      </c>
    </row>
    <row r="80" spans="1:47" ht="12.75" customHeight="1" x14ac:dyDescent="0.25">
      <c r="K80" s="263" t="s">
        <v>272</v>
      </c>
      <c r="L80" s="262" t="s">
        <v>274</v>
      </c>
      <c r="M80" s="644" t="s">
        <v>27</v>
      </c>
      <c r="N80" s="644"/>
      <c r="O80" s="644"/>
      <c r="P80" s="644"/>
      <c r="Q80" s="644"/>
      <c r="R80" s="644"/>
      <c r="S80" s="644"/>
      <c r="T80" s="644"/>
      <c r="U80" s="644"/>
      <c r="V80" s="644"/>
      <c r="W80" s="644"/>
      <c r="X80" s="644"/>
      <c r="Y80" s="644"/>
      <c r="Z80" s="644"/>
      <c r="AA80" s="644"/>
      <c r="AB80" s="644"/>
      <c r="AC80" s="644"/>
      <c r="AD80" s="644"/>
    </row>
  </sheetData>
  <mergeCells count="20">
    <mergeCell ref="A1:AU2"/>
    <mergeCell ref="A5:A9"/>
    <mergeCell ref="B5:B9"/>
    <mergeCell ref="C5:G5"/>
    <mergeCell ref="H5:K5"/>
    <mergeCell ref="L5:O5"/>
    <mergeCell ref="P5:T5"/>
    <mergeCell ref="U5:X5"/>
    <mergeCell ref="Y5:AB5"/>
    <mergeCell ref="AC5:AG5"/>
    <mergeCell ref="A39:AU39"/>
    <mergeCell ref="A74:B74"/>
    <mergeCell ref="B76:J76"/>
    <mergeCell ref="M80:AD80"/>
    <mergeCell ref="AH5:AK5"/>
    <mergeCell ref="AL5:AO5"/>
    <mergeCell ref="AP5:AT5"/>
    <mergeCell ref="AU5:AU9"/>
    <mergeCell ref="C8:AT8"/>
    <mergeCell ref="A38:B38"/>
  </mergeCells>
  <pageMargins left="0.7" right="0.7" top="0.75" bottom="0.75" header="0.3" footer="0.3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для ОПОП</vt:lpstr>
      <vt:lpstr>от кластера</vt:lpstr>
      <vt:lpstr>УП для ОПОП</vt:lpstr>
      <vt:lpstr>Лист1</vt:lpstr>
      <vt:lpstr>график учебного процесса</vt:lpstr>
      <vt:lpstr>календ.график</vt:lpstr>
      <vt:lpstr>календ.график!Область_печати</vt:lpstr>
      <vt:lpstr>'УП для ОПОП'!Область_печати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Елена Карпеева</cp:lastModifiedBy>
  <cp:lastPrinted>2025-09-23T11:36:15Z</cp:lastPrinted>
  <dcterms:created xsi:type="dcterms:W3CDTF">2024-02-13T06:19:37Z</dcterms:created>
  <dcterms:modified xsi:type="dcterms:W3CDTF">2026-08-28T12:07:11Z</dcterms:modified>
</cp:coreProperties>
</file>